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9040" windowHeight="1644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5" l="1"/>
  <c r="D6" i="15"/>
  <c r="D10" i="15"/>
  <c r="C10" i="15"/>
  <c r="K16" i="1"/>
  <c r="K19" i="3"/>
  <c r="K20" i="3"/>
  <c r="L12" i="1"/>
  <c r="L15" i="1"/>
  <c r="L16" i="1"/>
  <c r="L10" i="1"/>
  <c r="K12" i="1"/>
  <c r="K10" i="1"/>
  <c r="J12" i="1"/>
  <c r="F6" i="5"/>
  <c r="F15" i="5"/>
  <c r="J85" i="3"/>
  <c r="G90" i="3"/>
  <c r="H90" i="3"/>
  <c r="I90" i="3"/>
  <c r="J90" i="3"/>
  <c r="G20" i="3"/>
  <c r="K90" i="3" l="1"/>
  <c r="L90" i="3"/>
  <c r="E116" i="15"/>
  <c r="J20" i="3"/>
  <c r="L21" i="3" l="1"/>
  <c r="K21" i="3"/>
  <c r="G23" i="3"/>
  <c r="G22" i="3" s="1"/>
  <c r="G19" i="3" s="1"/>
  <c r="H23" i="3"/>
  <c r="H22" i="3" s="1"/>
  <c r="H19" i="3" s="1"/>
  <c r="I23" i="3"/>
  <c r="I22" i="3" s="1"/>
  <c r="I19" i="3" s="1"/>
  <c r="J23" i="3"/>
  <c r="J22" i="3" s="1"/>
  <c r="K24" i="3"/>
  <c r="L24" i="3"/>
  <c r="G27" i="3"/>
  <c r="G26" i="3" s="1"/>
  <c r="H27" i="3"/>
  <c r="H26" i="3" s="1"/>
  <c r="I27" i="3"/>
  <c r="I26" i="3" s="1"/>
  <c r="J27" i="3"/>
  <c r="J26" i="3" s="1"/>
  <c r="G12" i="1"/>
  <c r="H12" i="1"/>
  <c r="I12" i="1"/>
  <c r="G15" i="1"/>
  <c r="H15" i="1"/>
  <c r="I15" i="1"/>
  <c r="I16" i="1"/>
  <c r="L23" i="3" l="1"/>
  <c r="J16" i="1"/>
  <c r="L20" i="3"/>
  <c r="J19" i="3"/>
  <c r="K23" i="3"/>
  <c r="K22" i="3"/>
  <c r="L22" i="3"/>
  <c r="L27" i="3"/>
  <c r="K27" i="3"/>
  <c r="L26" i="3"/>
  <c r="K26" i="3"/>
  <c r="H16" i="1"/>
  <c r="G16" i="1"/>
  <c r="K15" i="1"/>
  <c r="H26" i="1"/>
  <c r="H27" i="1" s="1"/>
  <c r="I26" i="1"/>
  <c r="I27" i="1" s="1"/>
  <c r="J26" i="1"/>
  <c r="J27" i="1" s="1"/>
  <c r="G26" i="1"/>
  <c r="G27" i="1" s="1"/>
  <c r="H23" i="1"/>
  <c r="I23" i="1"/>
  <c r="J23" i="1"/>
  <c r="K23" i="1" s="1"/>
  <c r="G23" i="1"/>
  <c r="L26" i="1" l="1"/>
  <c r="L19" i="3"/>
  <c r="K26" i="1"/>
  <c r="L23" i="1"/>
  <c r="L27" i="1"/>
  <c r="E142" i="15"/>
  <c r="D142" i="15"/>
  <c r="D141" i="15" s="1"/>
  <c r="D140" i="15" s="1"/>
  <c r="C142" i="15"/>
  <c r="C141" i="15" s="1"/>
  <c r="C140" i="15" s="1"/>
  <c r="E137" i="15"/>
  <c r="D137" i="15"/>
  <c r="C137" i="15"/>
  <c r="E134" i="15"/>
  <c r="F134" i="15" s="1"/>
  <c r="D134" i="15"/>
  <c r="C134" i="15"/>
  <c r="E128" i="15"/>
  <c r="D128" i="15"/>
  <c r="D127" i="15" s="1"/>
  <c r="D126" i="15" s="1"/>
  <c r="D125" i="15" s="1"/>
  <c r="C128" i="15"/>
  <c r="E123" i="15"/>
  <c r="D123" i="15"/>
  <c r="D122" i="15" s="1"/>
  <c r="C123" i="15"/>
  <c r="C122" i="15" s="1"/>
  <c r="E119" i="15"/>
  <c r="F119" i="15" s="1"/>
  <c r="D119" i="15"/>
  <c r="D118" i="15" s="1"/>
  <c r="D116" i="15" s="1"/>
  <c r="D115" i="15" s="1"/>
  <c r="C119" i="15"/>
  <c r="C118" i="15" s="1"/>
  <c r="E109" i="15"/>
  <c r="D109" i="15"/>
  <c r="D108" i="15" s="1"/>
  <c r="D107" i="15" s="1"/>
  <c r="C109" i="15"/>
  <c r="C108" i="15" s="1"/>
  <c r="C107" i="15" s="1"/>
  <c r="E102" i="15"/>
  <c r="F102" i="15" s="1"/>
  <c r="D102" i="15"/>
  <c r="C102" i="15"/>
  <c r="E95" i="15"/>
  <c r="D95" i="15"/>
  <c r="C95" i="15"/>
  <c r="E88" i="15"/>
  <c r="F88" i="15" s="1"/>
  <c r="D88" i="15"/>
  <c r="C88" i="15"/>
  <c r="E86" i="15"/>
  <c r="D86" i="15"/>
  <c r="C86" i="15"/>
  <c r="E80" i="15"/>
  <c r="F80" i="15" s="1"/>
  <c r="D80" i="15"/>
  <c r="D79" i="15" s="1"/>
  <c r="D78" i="15" s="1"/>
  <c r="C80" i="15"/>
  <c r="C79" i="15" s="1"/>
  <c r="C78" i="15" s="1"/>
  <c r="E76" i="15"/>
  <c r="E75" i="15" s="1"/>
  <c r="E74" i="15" s="1"/>
  <c r="E73" i="15" s="1"/>
  <c r="E9" i="15" s="1"/>
  <c r="D76" i="15"/>
  <c r="D75" i="15" s="1"/>
  <c r="D74" i="15" s="1"/>
  <c r="C76" i="15"/>
  <c r="C75" i="15" s="1"/>
  <c r="C74" i="15" s="1"/>
  <c r="C73" i="15" s="1"/>
  <c r="C9" i="15" s="1"/>
  <c r="E70" i="15"/>
  <c r="D70" i="15"/>
  <c r="C70" i="15"/>
  <c r="C69" i="15" s="1"/>
  <c r="C68" i="15" s="1"/>
  <c r="D69" i="15"/>
  <c r="D68" i="15" s="1"/>
  <c r="E66" i="15"/>
  <c r="F66" i="15" s="1"/>
  <c r="D66" i="15"/>
  <c r="D65" i="15" s="1"/>
  <c r="C66" i="15"/>
  <c r="C65" i="15" s="1"/>
  <c r="E63" i="15"/>
  <c r="D63" i="15"/>
  <c r="C63" i="15"/>
  <c r="E58" i="15"/>
  <c r="D58" i="15"/>
  <c r="C58" i="15"/>
  <c r="E54" i="15"/>
  <c r="D54" i="15"/>
  <c r="D53" i="15" s="1"/>
  <c r="C54" i="15"/>
  <c r="C53" i="15" s="1"/>
  <c r="E53" i="15"/>
  <c r="E47" i="15"/>
  <c r="D47" i="15"/>
  <c r="C47" i="15"/>
  <c r="E37" i="15"/>
  <c r="D37" i="15"/>
  <c r="C37" i="15"/>
  <c r="E30" i="15"/>
  <c r="D30" i="15"/>
  <c r="C30" i="15"/>
  <c r="E26" i="15"/>
  <c r="F26" i="15" s="1"/>
  <c r="D26" i="15"/>
  <c r="C26" i="15"/>
  <c r="E22" i="15"/>
  <c r="E15" i="15" s="1"/>
  <c r="D22" i="15"/>
  <c r="C22" i="15"/>
  <c r="E20" i="15"/>
  <c r="D20" i="15"/>
  <c r="C20" i="15"/>
  <c r="E16" i="15"/>
  <c r="D16" i="15"/>
  <c r="C16" i="15"/>
  <c r="H8" i="8"/>
  <c r="G8" i="8"/>
  <c r="F7" i="8"/>
  <c r="H7" i="8" s="1"/>
  <c r="E7" i="8"/>
  <c r="D7" i="8"/>
  <c r="C7" i="8"/>
  <c r="C6" i="8" s="1"/>
  <c r="E6" i="8"/>
  <c r="D6" i="8"/>
  <c r="H23" i="5"/>
  <c r="G23" i="5"/>
  <c r="F22" i="5"/>
  <c r="E22" i="5"/>
  <c r="D22" i="5"/>
  <c r="C22" i="5"/>
  <c r="H21" i="5"/>
  <c r="G21" i="5"/>
  <c r="F20" i="5"/>
  <c r="H20" i="5" s="1"/>
  <c r="E20" i="5"/>
  <c r="D20" i="5"/>
  <c r="C20" i="5"/>
  <c r="H19" i="5"/>
  <c r="G19" i="5"/>
  <c r="F18" i="5"/>
  <c r="E18" i="5"/>
  <c r="E15" i="5" s="1"/>
  <c r="D18" i="5"/>
  <c r="C18" i="5"/>
  <c r="H17" i="5"/>
  <c r="G17" i="5"/>
  <c r="F16" i="5"/>
  <c r="E16" i="5"/>
  <c r="D16" i="5"/>
  <c r="C16" i="5"/>
  <c r="H14" i="5"/>
  <c r="G14" i="5"/>
  <c r="F13" i="5"/>
  <c r="E13" i="5"/>
  <c r="D13" i="5"/>
  <c r="C13" i="5"/>
  <c r="H12" i="5"/>
  <c r="G12" i="5"/>
  <c r="F11" i="5"/>
  <c r="E11" i="5"/>
  <c r="D11" i="5"/>
  <c r="C11" i="5"/>
  <c r="H10" i="5"/>
  <c r="G10" i="5"/>
  <c r="F9" i="5"/>
  <c r="E9" i="5"/>
  <c r="E6" i="5" s="1"/>
  <c r="D9" i="5"/>
  <c r="C9" i="5"/>
  <c r="H8" i="5"/>
  <c r="G8" i="5"/>
  <c r="F7" i="5"/>
  <c r="H7" i="5" s="1"/>
  <c r="E7" i="5"/>
  <c r="D7" i="5"/>
  <c r="C7" i="5"/>
  <c r="L94" i="3"/>
  <c r="K94" i="3"/>
  <c r="J93" i="3"/>
  <c r="I93" i="3"/>
  <c r="I92" i="3" s="1"/>
  <c r="H93" i="3"/>
  <c r="H92" i="3" s="1"/>
  <c r="G93" i="3"/>
  <c r="G92" i="3" s="1"/>
  <c r="L91" i="3"/>
  <c r="K91" i="3"/>
  <c r="L89" i="3"/>
  <c r="K89" i="3"/>
  <c r="L88" i="3"/>
  <c r="K88" i="3"/>
  <c r="L87" i="3"/>
  <c r="K87" i="3"/>
  <c r="L86" i="3"/>
  <c r="K86" i="3"/>
  <c r="I85" i="3"/>
  <c r="I84" i="3" s="1"/>
  <c r="I83" i="3" s="1"/>
  <c r="H85" i="3"/>
  <c r="H84" i="3" s="1"/>
  <c r="G85" i="3"/>
  <c r="G84" i="3" s="1"/>
  <c r="L82" i="3"/>
  <c r="K82" i="3"/>
  <c r="J81" i="3"/>
  <c r="I81" i="3"/>
  <c r="I80" i="3" s="1"/>
  <c r="H81" i="3"/>
  <c r="H80" i="3" s="1"/>
  <c r="G81" i="3"/>
  <c r="G80" i="3" s="1"/>
  <c r="L79" i="3"/>
  <c r="K79" i="3"/>
  <c r="J78" i="3"/>
  <c r="I78" i="3"/>
  <c r="I77" i="3" s="1"/>
  <c r="H78" i="3"/>
  <c r="H77" i="3" s="1"/>
  <c r="G78" i="3"/>
  <c r="J77" i="3"/>
  <c r="L76" i="3"/>
  <c r="K76" i="3"/>
  <c r="L75" i="3"/>
  <c r="K75" i="3"/>
  <c r="L74" i="3"/>
  <c r="K74" i="3"/>
  <c r="L73" i="3"/>
  <c r="K73" i="3"/>
  <c r="L72" i="3"/>
  <c r="K72" i="3"/>
  <c r="J71" i="3"/>
  <c r="I71" i="3"/>
  <c r="H71" i="3"/>
  <c r="G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4" i="3"/>
  <c r="I54" i="3"/>
  <c r="H54" i="3"/>
  <c r="G54" i="3"/>
  <c r="L53" i="3"/>
  <c r="K53" i="3"/>
  <c r="L52" i="3"/>
  <c r="K52" i="3"/>
  <c r="L51" i="3"/>
  <c r="K51" i="3"/>
  <c r="J50" i="3"/>
  <c r="I50" i="3"/>
  <c r="H50" i="3"/>
  <c r="G50" i="3"/>
  <c r="L48" i="3"/>
  <c r="K48" i="3"/>
  <c r="L47" i="3"/>
  <c r="K47" i="3"/>
  <c r="J46" i="3"/>
  <c r="I46" i="3"/>
  <c r="H46" i="3"/>
  <c r="G46" i="3"/>
  <c r="L45" i="3"/>
  <c r="K45" i="3"/>
  <c r="J44" i="3"/>
  <c r="I44" i="3"/>
  <c r="H44" i="3"/>
  <c r="G44" i="3"/>
  <c r="L43" i="3"/>
  <c r="K43" i="3"/>
  <c r="L42" i="3"/>
  <c r="K42" i="3"/>
  <c r="L41" i="3"/>
  <c r="K41" i="3"/>
  <c r="J40" i="3"/>
  <c r="I40" i="3"/>
  <c r="I39" i="3" s="1"/>
  <c r="H40" i="3"/>
  <c r="G40" i="3"/>
  <c r="L32" i="3"/>
  <c r="K32" i="3"/>
  <c r="J31" i="3"/>
  <c r="I31" i="3"/>
  <c r="I30" i="3" s="1"/>
  <c r="H31" i="3"/>
  <c r="H30" i="3" s="1"/>
  <c r="G31" i="3"/>
  <c r="G30" i="3" s="1"/>
  <c r="L29" i="3"/>
  <c r="K29" i="3"/>
  <c r="L28" i="3"/>
  <c r="K28" i="3"/>
  <c r="L25" i="3"/>
  <c r="K25" i="3"/>
  <c r="L18" i="3"/>
  <c r="K18" i="3"/>
  <c r="L17" i="3"/>
  <c r="K17" i="3"/>
  <c r="J16" i="3"/>
  <c r="I16" i="3"/>
  <c r="I15" i="3" s="1"/>
  <c r="H16" i="3"/>
  <c r="H15" i="3" s="1"/>
  <c r="G16" i="3"/>
  <c r="G15" i="3" s="1"/>
  <c r="L14" i="3"/>
  <c r="K14" i="3"/>
  <c r="J13" i="3"/>
  <c r="I13" i="3"/>
  <c r="I12" i="3" s="1"/>
  <c r="H13" i="3"/>
  <c r="H12" i="3" s="1"/>
  <c r="G13" i="3"/>
  <c r="G12" i="3" s="1"/>
  <c r="D15" i="15" l="1"/>
  <c r="F20" i="15"/>
  <c r="C25" i="15"/>
  <c r="D25" i="15"/>
  <c r="D14" i="15" s="1"/>
  <c r="F37" i="15"/>
  <c r="F123" i="15"/>
  <c r="C127" i="15"/>
  <c r="C126" i="15" s="1"/>
  <c r="C125" i="15" s="1"/>
  <c r="F109" i="15"/>
  <c r="C15" i="15"/>
  <c r="F22" i="15"/>
  <c r="F30" i="15"/>
  <c r="F54" i="15"/>
  <c r="F53" i="15"/>
  <c r="D85" i="15"/>
  <c r="D84" i="15" s="1"/>
  <c r="D83" i="15" s="1"/>
  <c r="D8" i="15" s="1"/>
  <c r="F15" i="15"/>
  <c r="F16" i="15"/>
  <c r="E25" i="15"/>
  <c r="F47" i="15"/>
  <c r="F58" i="15"/>
  <c r="E57" i="15"/>
  <c r="F70" i="15"/>
  <c r="E85" i="15"/>
  <c r="F85" i="15" s="1"/>
  <c r="H13" i="5"/>
  <c r="H16" i="5"/>
  <c r="L50" i="3"/>
  <c r="L71" i="3"/>
  <c r="L46" i="3"/>
  <c r="C15" i="5"/>
  <c r="G7" i="8"/>
  <c r="F6" i="8"/>
  <c r="K27" i="1"/>
  <c r="G83" i="3"/>
  <c r="H11" i="5"/>
  <c r="D15" i="5"/>
  <c r="C6" i="5"/>
  <c r="G11" i="5"/>
  <c r="D6" i="5"/>
  <c r="H9" i="5"/>
  <c r="H18" i="5"/>
  <c r="H22" i="5"/>
  <c r="G7" i="5"/>
  <c r="G9" i="5"/>
  <c r="G16" i="5"/>
  <c r="G18" i="5"/>
  <c r="G20" i="5"/>
  <c r="G22" i="5"/>
  <c r="G13" i="5"/>
  <c r="C116" i="15"/>
  <c r="C115" i="15" s="1"/>
  <c r="C114" i="15"/>
  <c r="C14" i="15"/>
  <c r="E69" i="15"/>
  <c r="F74" i="15"/>
  <c r="D57" i="15"/>
  <c r="F57" i="15" s="1"/>
  <c r="E65" i="15"/>
  <c r="F65" i="15" s="1"/>
  <c r="F76" i="15"/>
  <c r="E79" i="15"/>
  <c r="F79" i="15" s="1"/>
  <c r="F86" i="15"/>
  <c r="E122" i="15"/>
  <c r="F122" i="15" s="1"/>
  <c r="F128" i="15"/>
  <c r="D73" i="15"/>
  <c r="F75" i="15"/>
  <c r="E127" i="15"/>
  <c r="E126" i="15" s="1"/>
  <c r="E125" i="15" s="1"/>
  <c r="E10" i="15" s="1"/>
  <c r="F10" i="15" s="1"/>
  <c r="F142" i="15"/>
  <c r="C57" i="15"/>
  <c r="C56" i="15" s="1"/>
  <c r="F63" i="15"/>
  <c r="F95" i="15"/>
  <c r="E108" i="15"/>
  <c r="E118" i="15"/>
  <c r="F137" i="15"/>
  <c r="E141" i="15"/>
  <c r="E140" i="15" s="1"/>
  <c r="F140" i="15" s="1"/>
  <c r="F125" i="15"/>
  <c r="D114" i="15"/>
  <c r="E78" i="15"/>
  <c r="F78" i="15" s="1"/>
  <c r="F118" i="15"/>
  <c r="C85" i="15"/>
  <c r="C84" i="15" s="1"/>
  <c r="C83" i="15" s="1"/>
  <c r="C8" i="15" s="1"/>
  <c r="K46" i="3"/>
  <c r="K50" i="3"/>
  <c r="I49" i="3"/>
  <c r="I38" i="3" s="1"/>
  <c r="I37" i="3" s="1"/>
  <c r="L44" i="3"/>
  <c r="H49" i="3"/>
  <c r="L54" i="3"/>
  <c r="J39" i="3"/>
  <c r="L39" i="3" s="1"/>
  <c r="L77" i="3"/>
  <c r="L78" i="3"/>
  <c r="H11" i="3"/>
  <c r="H10" i="3" s="1"/>
  <c r="L16" i="3"/>
  <c r="L31" i="3"/>
  <c r="K44" i="3"/>
  <c r="L85" i="3"/>
  <c r="G11" i="3"/>
  <c r="G10" i="3" s="1"/>
  <c r="K40" i="3"/>
  <c r="L40" i="3"/>
  <c r="J49" i="3"/>
  <c r="L49" i="3" s="1"/>
  <c r="K54" i="3"/>
  <c r="L61" i="3"/>
  <c r="L93" i="3"/>
  <c r="I11" i="3"/>
  <c r="I10" i="3" s="1"/>
  <c r="L13" i="3"/>
  <c r="K78" i="3"/>
  <c r="L81" i="3"/>
  <c r="H83" i="3"/>
  <c r="H39" i="3"/>
  <c r="K13" i="3"/>
  <c r="K31" i="3"/>
  <c r="G39" i="3"/>
  <c r="G49" i="3"/>
  <c r="K61" i="3"/>
  <c r="K71" i="3"/>
  <c r="G77" i="3"/>
  <c r="K77" i="3" s="1"/>
  <c r="K81" i="3"/>
  <c r="K85" i="3"/>
  <c r="K93" i="3"/>
  <c r="J12" i="3"/>
  <c r="J11" i="3" s="1"/>
  <c r="J10" i="3" s="1"/>
  <c r="J30" i="3"/>
  <c r="J80" i="3"/>
  <c r="J84" i="3"/>
  <c r="J92" i="3"/>
  <c r="K16" i="3"/>
  <c r="J15" i="3"/>
  <c r="F25" i="15" l="1"/>
  <c r="F127" i="15"/>
  <c r="C13" i="15"/>
  <c r="C7" i="15" s="1"/>
  <c r="E84" i="15"/>
  <c r="E14" i="15"/>
  <c r="F14" i="15" s="1"/>
  <c r="K49" i="3"/>
  <c r="H38" i="3"/>
  <c r="H37" i="3" s="1"/>
  <c r="H6" i="8"/>
  <c r="G6" i="8"/>
  <c r="G15" i="5"/>
  <c r="H15" i="5"/>
  <c r="G6" i="5"/>
  <c r="H6" i="5"/>
  <c r="F141" i="15"/>
  <c r="D56" i="15"/>
  <c r="D13" i="15" s="1"/>
  <c r="D7" i="15" s="1"/>
  <c r="E68" i="15"/>
  <c r="F68" i="15" s="1"/>
  <c r="F69" i="15"/>
  <c r="F73" i="15"/>
  <c r="D9" i="15"/>
  <c r="F9" i="15" s="1"/>
  <c r="F126" i="15"/>
  <c r="F108" i="15"/>
  <c r="E107" i="15"/>
  <c r="F107" i="15" s="1"/>
  <c r="E56" i="15"/>
  <c r="F84" i="15"/>
  <c r="J38" i="3"/>
  <c r="L38" i="3" s="1"/>
  <c r="G38" i="3"/>
  <c r="G37" i="3" s="1"/>
  <c r="K92" i="3"/>
  <c r="L92" i="3"/>
  <c r="K12" i="3"/>
  <c r="L12" i="3"/>
  <c r="K84" i="3"/>
  <c r="L84" i="3"/>
  <c r="J83" i="3"/>
  <c r="K80" i="3"/>
  <c r="L80" i="3"/>
  <c r="K30" i="3"/>
  <c r="L30" i="3"/>
  <c r="K39" i="3"/>
  <c r="K15" i="3"/>
  <c r="L15" i="3"/>
  <c r="K38" i="3" l="1"/>
  <c r="E83" i="15"/>
  <c r="E8" i="15" s="1"/>
  <c r="F8" i="15" s="1"/>
  <c r="F116" i="15"/>
  <c r="E115" i="15"/>
  <c r="F56" i="15"/>
  <c r="E13" i="15"/>
  <c r="F83" i="15"/>
  <c r="L83" i="3"/>
  <c r="K83" i="3"/>
  <c r="J37" i="3"/>
  <c r="K11" i="3"/>
  <c r="L11" i="3"/>
  <c r="F115" i="15" l="1"/>
  <c r="E114" i="15"/>
  <c r="F114" i="15" s="1"/>
  <c r="F13" i="15"/>
  <c r="E7" i="15"/>
  <c r="L37" i="3"/>
  <c r="K37" i="3"/>
  <c r="L10" i="3"/>
  <c r="K10" i="3"/>
  <c r="F7" i="15" l="1"/>
  <c r="E6" i="15"/>
</calcChain>
</file>

<file path=xl/sharedStrings.xml><?xml version="1.0" encoding="utf-8"?>
<sst xmlns="http://schemas.openxmlformats.org/spreadsheetml/2006/main" count="567" uniqueCount="233">
  <si>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</si>
  <si>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</si>
  <si>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</si>
  <si>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</si>
  <si>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</si>
  <si>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</si>
  <si>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</si>
  <si>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</si>
  <si>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</si>
  <si>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</si>
  <si>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</si>
  <si>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</si>
  <si>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</si>
  <si>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</si>
  <si>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</si>
  <si>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</si>
  <si>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</si>
  <si>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</si>
  <si>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</si>
  <si>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</si>
  <si>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</si>
  <si>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</si>
  <si>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</si>
  <si>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</si>
  <si>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</si>
  <si>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</si>
  <si>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</si>
  <si>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</si>
  <si>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</si>
  <si>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</si>
  <si>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</si>
  <si>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</si>
  <si>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</si>
  <si>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</si>
  <si>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</si>
  <si>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</si>
  <si>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</si>
  <si>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</si>
  <si>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</si>
  <si>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</si>
  <si>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</si>
  <si>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2024. GODINE</t>
  </si>
  <si>
    <t xml:space="preserve">OSTVARENJE/IZVRŠENJE 
1.-6.2023. </t>
  </si>
  <si>
    <t>IZVORNI PLAN ILI REBALANS 2024.*</t>
  </si>
  <si>
    <t>TEKUĆI PLAN 2024.*</t>
  </si>
  <si>
    <t xml:space="preserve">OSTVARENJE/IZVRŠENJE 
1.-6.2024. </t>
  </si>
  <si>
    <t xml:space="preserve">OSTVARENJE/ IZVRŠENJE 
1.-6.2023. </t>
  </si>
  <si>
    <t xml:space="preserve">OSTVARENJE/ IZVRŠENJE 
1.-6.2024. </t>
  </si>
  <si>
    <t xml:space="preserve"> IZVRŠENJE 
1.-6.2023. </t>
  </si>
  <si>
    <t xml:space="preserve"> IZVRŠENJE 
1.-6.2024. </t>
  </si>
  <si>
    <t>6</t>
  </si>
  <si>
    <t>PRIHODI</t>
  </si>
  <si>
    <t>61</t>
  </si>
  <si>
    <t>Prihodi od poreza</t>
  </si>
  <si>
    <t>614</t>
  </si>
  <si>
    <t>Porezi na robu i usluge</t>
  </si>
  <si>
    <t>6148</t>
  </si>
  <si>
    <t>NAKNADE ZA PRIREĐIVANJE IGARA NA SREĆU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</si>
  <si>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</si>
  <si>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</si>
  <si>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</si>
  <si>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</si>
  <si>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</si>
  <si>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</si>
  <si>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</si>
  <si>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</si>
  <si>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</si>
  <si>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</si>
  <si>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</si>
  <si>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</si>
  <si>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</si>
  <si>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</si>
  <si>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</si>
  <si>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</si>
  <si>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</si>
  <si>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</si>
  <si>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</si>
  <si>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</si>
  <si>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</si>
  <si>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</si>
  <si>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</si>
  <si>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</si>
  <si>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</si>
  <si>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</si>
  <si>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</si>
  <si>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</si>
  <si>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</si>
  <si>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</si>
  <si>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</si>
  <si>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</si>
  <si>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</si>
  <si>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</si>
  <si>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</si>
  <si>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</si>
  <si>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</si>
  <si>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</si>
  <si>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</si>
  <si>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</si>
  <si>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</si>
  <si>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</si>
  <si>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</si>
  <si>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</si>
  <si>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</si>
  <si>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</si>
  <si>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</si>
  <si>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</si>
  <si>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</si>
  <si>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</si>
  <si>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</si>
  <si>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</si>
  <si>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</si>
  <si>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</si>
  <si>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</si>
  <si>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</si>
  <si>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</si>
  <si>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</si>
  <si>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</si>
  <si>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</si>
  <si>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</si>
  <si>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</si>
  <si>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</si>
  <si>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</si>
  <si>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</si>
  <si>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</si>
  <si>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</si>
  <si>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</si>
  <si>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</si>
  <si>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</si>
  <si>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</si>
  <si>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</si>
  <si>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</si>
  <si>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</si>
  <si>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</si>
  <si>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</si>
  <si>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</si>
  <si>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</si>
  <si>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</si>
  <si>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</si>
  <si>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</si>
  <si>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</si>
  <si>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</si>
  <si>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</si>
  <si>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</si>
  <si>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</si>
  <si>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</si>
  <si>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</si>
  <si>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</si>
  <si>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</si>
  <si>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</si>
  <si>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</si>
  <si>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</si>
  <si>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</si>
  <si>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</si>
  <si>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</si>
  <si>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</si>
  <si>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</si>
  <si>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</si>
  <si>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</si>
  <si>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</si>
  <si>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</si>
  <si>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</si>
  <si>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</si>
  <si>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</si>
  <si>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</si>
  <si>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</si>
  <si>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</si>
  <si>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</si>
  <si>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</si>
  <si>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</si>
  <si>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</si>
  <si>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</si>
  <si>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</si>
  <si>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</si>
  <si>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</si>
  <si>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</si>
  <si>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</si>
  <si>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</si>
  <si>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</si>
  <si>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</si>
  <si>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</si>
  <si>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</si>
  <si>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</si>
  <si>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</si>
  <si>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</si>
  <si>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</si>
  <si>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</si>
  <si>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</si>
  <si>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</si>
  <si>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</si>
  <si>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</si>
  <si>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</si>
  <si>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</si>
  <si>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</si>
  <si>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</si>
  <si>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</si>
  <si>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</si>
  <si>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</si>
  <si>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</si>
  <si>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</si>
  <si>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</si>
  <si>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</si>
  <si>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</si>
  <si>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</si>
  <si>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</si>
  <si>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</si>
  <si>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5 Pomoći</t>
  </si>
  <si>
    <t>52 Ostale pomoći</t>
  </si>
  <si>
    <t>3 Javni red i sigurnost</t>
  </si>
  <si>
    <t>0340 Zatvori</t>
  </si>
  <si>
    <t>109 Ministarstvo pravosuđa i uprave</t>
  </si>
  <si>
    <t>15 Zatvori i kaznionice</t>
  </si>
  <si>
    <t>3236 ZATVOR U GOSPIĆU</t>
  </si>
  <si>
    <t>2809 UPRAVLJANJE ZATVORSKIM I PROBACIJSKIM SUSTAVOM</t>
  </si>
  <si>
    <t>11</t>
  </si>
  <si>
    <t>41</t>
  </si>
  <si>
    <t>52</t>
  </si>
  <si>
    <t>A630000</t>
  </si>
  <si>
    <t>Izvršavanje kazne zatvora, mjere pritvora i odgojne mjere</t>
  </si>
  <si>
    <t>TEKUĆI PLAN  2024.*</t>
  </si>
  <si>
    <t>IZVRŠENJE 1.-6.2024.*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</si>
  <si>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</si>
  <si>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</si>
  <si>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</si>
  <si>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</si>
  <si>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</si>
  <si>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</si>
  <si>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Ostale pomoći</t>
  </si>
  <si>
    <t>PRIHOD OD IMOVINE</t>
  </si>
  <si>
    <t>Prihod od financijske imovine</t>
  </si>
  <si>
    <t>Kamate na oročena sredstva i depozite po viđenju</t>
  </si>
  <si>
    <t>64</t>
  </si>
  <si>
    <t>641</t>
  </si>
  <si>
    <t>6413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</si>
</sst>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99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164" fontId="7" fillId="0" borderId="0"/>
    <xf numFmtId="0" fontId="7" fillId="0" borderId="0"/>
    <xf numFmtId="0" fontId="3" fillId="0" borderId="0"/>
  </cellStyleXfs>
  <cellXfs count="13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1" fontId="20" fillId="2" borderId="3" xfId="0" applyNumberFormat="1" applyFont="1" applyFill="1" applyBorder="1" applyAlignment="1">
      <alignment horizontal="left"/>
    </xf>
    <xf numFmtId="1" fontId="6" fillId="2" borderId="3" xfId="0" applyNumberFormat="1" applyFont="1" applyFill="1" applyBorder="1" applyAlignment="1">
      <alignment horizontal="left"/>
    </xf>
    <xf numFmtId="165" fontId="17" fillId="0" borderId="15" xfId="2" applyNumberFormat="1" applyFont="1" applyBorder="1" applyAlignment="1">
      <alignment horizontal="center"/>
    </xf>
    <xf numFmtId="49" fontId="17" fillId="4" borderId="16" xfId="2" applyNumberFormat="1" applyFont="1" applyFill="1" applyBorder="1" applyAlignment="1">
      <alignment horizontal="center"/>
    </xf>
    <xf numFmtId="49" fontId="19" fillId="6" borderId="17" xfId="2" applyNumberFormat="1" applyFont="1" applyFill="1" applyBorder="1" applyAlignment="1">
      <alignment horizontal="center" wrapText="1"/>
    </xf>
    <xf numFmtId="4" fontId="17" fillId="4" borderId="18" xfId="2" applyNumberFormat="1" applyFont="1" applyFill="1" applyBorder="1" applyAlignment="1">
      <alignment wrapText="1"/>
    </xf>
    <xf numFmtId="4" fontId="17" fillId="4" borderId="19" xfId="2" applyNumberFormat="1" applyFont="1" applyFill="1" applyBorder="1"/>
    <xf numFmtId="4" fontId="17" fillId="7" borderId="20" xfId="2" applyNumberFormat="1" applyFont="1" applyFill="1" applyBorder="1"/>
    <xf numFmtId="164" fontId="20" fillId="8" borderId="21" xfId="2" applyFont="1" applyFill="1" applyBorder="1" applyAlignment="1">
      <alignment horizontal="left" wrapText="1"/>
    </xf>
    <xf numFmtId="4" fontId="6" fillId="2" borderId="14" xfId="0" applyNumberFormat="1" applyFont="1" applyFill="1" applyBorder="1"/>
    <xf numFmtId="4" fontId="6" fillId="9" borderId="14" xfId="0" applyNumberFormat="1" applyFont="1" applyFill="1" applyBorder="1" applyAlignment="1">
      <alignment horizontal="left" wrapText="1"/>
    </xf>
    <xf numFmtId="4" fontId="18" fillId="2" borderId="13" xfId="2" applyNumberFormat="1" applyFont="1" applyFill="1" applyBorder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3"/>
    <cellStyle name="Normalno 3" xfId="1"/>
    <cellStyle name="Normalno 4" xfId="2"/>
    <cellStyle name="Obično_List7" xfId="4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P27" sqref="P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8" t="s">
        <v>41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7" t="s">
        <v>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9"/>
    </row>
    <row r="4" spans="2:13" ht="17.4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7" t="s">
        <v>24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9" t="s">
        <v>31</v>
      </c>
      <c r="C7" s="119"/>
      <c r="D7" s="119"/>
      <c r="E7" s="119"/>
      <c r="F7" s="119"/>
      <c r="G7" s="5"/>
      <c r="H7" s="6"/>
      <c r="I7" s="6"/>
      <c r="J7" s="6"/>
      <c r="K7" s="22"/>
      <c r="L7" s="22"/>
    </row>
    <row r="8" spans="2:13" ht="25.5" x14ac:dyDescent="0.25">
      <c r="B8" s="116" t="s">
        <v>3</v>
      </c>
      <c r="C8" s="116"/>
      <c r="D8" s="116"/>
      <c r="E8" s="116"/>
      <c r="F8" s="116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ht="14.45" x14ac:dyDescent="0.3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ht="14.45" x14ac:dyDescent="0.3">
      <c r="B10" s="112" t="s">
        <v>8</v>
      </c>
      <c r="C10" s="113"/>
      <c r="D10" s="113"/>
      <c r="E10" s="113"/>
      <c r="F10" s="114"/>
      <c r="G10" s="85">
        <v>1687696.35</v>
      </c>
      <c r="H10" s="86">
        <v>4283090</v>
      </c>
      <c r="I10" s="86">
        <v>4527060</v>
      </c>
      <c r="J10" s="86">
        <v>2178832.06</v>
      </c>
      <c r="K10" s="86">
        <f>J10/G10*100</f>
        <v>129.10095231289679</v>
      </c>
      <c r="L10" s="86">
        <f>J10/I10*100</f>
        <v>48.129074056893437</v>
      </c>
    </row>
    <row r="11" spans="2:13" ht="14.45" x14ac:dyDescent="0.3">
      <c r="B11" s="115" t="s">
        <v>7</v>
      </c>
      <c r="C11" s="114"/>
      <c r="D11" s="114"/>
      <c r="E11" s="114"/>
      <c r="F11" s="114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ht="14.45" x14ac:dyDescent="0.3">
      <c r="B12" s="109" t="s">
        <v>0</v>
      </c>
      <c r="C12" s="110"/>
      <c r="D12" s="110"/>
      <c r="E12" s="110"/>
      <c r="F12" s="111"/>
      <c r="G12" s="87">
        <f>G10+G11</f>
        <v>1687696.35</v>
      </c>
      <c r="H12" s="87">
        <f t="shared" ref="H12:J12" si="0">H10+H11</f>
        <v>4283090</v>
      </c>
      <c r="I12" s="87">
        <f t="shared" si="0"/>
        <v>4527060</v>
      </c>
      <c r="J12" s="87">
        <f t="shared" si="0"/>
        <v>2178832.06</v>
      </c>
      <c r="K12" s="88">
        <f>J12/G12*100</f>
        <v>129.10095231289679</v>
      </c>
      <c r="L12" s="86">
        <f t="shared" ref="L12:L16" si="1">J12/I12*100</f>
        <v>48.129074056893437</v>
      </c>
    </row>
    <row r="13" spans="2:13" ht="14.45" x14ac:dyDescent="0.3">
      <c r="B13" s="125" t="s">
        <v>9</v>
      </c>
      <c r="C13" s="113"/>
      <c r="D13" s="113"/>
      <c r="E13" s="113"/>
      <c r="F13" s="113"/>
      <c r="G13" s="89">
        <v>1659562.9</v>
      </c>
      <c r="H13" s="86">
        <v>4076590</v>
      </c>
      <c r="I13" s="86">
        <v>4076590</v>
      </c>
      <c r="J13" s="86">
        <v>2050730.95</v>
      </c>
      <c r="K13" s="86"/>
      <c r="L13" s="86"/>
    </row>
    <row r="14" spans="2:13" ht="14.45" x14ac:dyDescent="0.3">
      <c r="B14" s="115" t="s">
        <v>10</v>
      </c>
      <c r="C14" s="114"/>
      <c r="D14" s="114"/>
      <c r="E14" s="114"/>
      <c r="F14" s="114"/>
      <c r="G14" s="85">
        <v>27270.81</v>
      </c>
      <c r="H14" s="86">
        <v>217500</v>
      </c>
      <c r="I14" s="86">
        <v>461470</v>
      </c>
      <c r="J14" s="86">
        <v>143346.12</v>
      </c>
      <c r="K14" s="86"/>
      <c r="L14" s="86"/>
    </row>
    <row r="15" spans="2:13" ht="14.45" x14ac:dyDescent="0.3">
      <c r="B15" s="14" t="s">
        <v>1</v>
      </c>
      <c r="C15" s="15"/>
      <c r="D15" s="15"/>
      <c r="E15" s="15"/>
      <c r="F15" s="15"/>
      <c r="G15" s="87">
        <f>G13+G14</f>
        <v>1686833.71</v>
      </c>
      <c r="H15" s="87">
        <f t="shared" ref="H15:I15" si="2">H13+H14</f>
        <v>4294090</v>
      </c>
      <c r="I15" s="87">
        <f t="shared" si="2"/>
        <v>4538060</v>
      </c>
      <c r="J15" s="87">
        <v>2194077.0699999998</v>
      </c>
      <c r="K15" s="88">
        <f>J15/G15*100</f>
        <v>130.07073886376151</v>
      </c>
      <c r="L15" s="86">
        <f t="shared" si="1"/>
        <v>48.348348633557066</v>
      </c>
    </row>
    <row r="16" spans="2:13" x14ac:dyDescent="0.25">
      <c r="B16" s="124" t="s">
        <v>2</v>
      </c>
      <c r="C16" s="110"/>
      <c r="D16" s="110"/>
      <c r="E16" s="110"/>
      <c r="F16" s="110"/>
      <c r="G16" s="90">
        <f>G12-G15</f>
        <v>862.64000000013039</v>
      </c>
      <c r="H16" s="90">
        <f t="shared" ref="H16:J16" si="3">H12-H15</f>
        <v>-11000</v>
      </c>
      <c r="I16" s="90">
        <f t="shared" si="3"/>
        <v>-11000</v>
      </c>
      <c r="J16" s="90">
        <f t="shared" si="3"/>
        <v>-15245.009999999776</v>
      </c>
      <c r="K16" s="88">
        <f>J16/G16*100</f>
        <v>-1767.2505332464843</v>
      </c>
      <c r="L16" s="86">
        <f t="shared" si="1"/>
        <v>138.59099999999799</v>
      </c>
    </row>
    <row r="17" spans="1:49" ht="17.45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9" t="s">
        <v>28</v>
      </c>
      <c r="C18" s="119"/>
      <c r="D18" s="119"/>
      <c r="E18" s="119"/>
      <c r="F18" s="119"/>
      <c r="G18" s="7"/>
      <c r="H18" s="7"/>
      <c r="I18" s="7"/>
      <c r="J18" s="7"/>
      <c r="K18" s="1"/>
      <c r="L18" s="1"/>
      <c r="M18" s="1"/>
    </row>
    <row r="19" spans="1:49" ht="25.5" x14ac:dyDescent="0.25">
      <c r="B19" s="116" t="s">
        <v>3</v>
      </c>
      <c r="C19" s="116"/>
      <c r="D19" s="116"/>
      <c r="E19" s="116"/>
      <c r="F19" s="116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ht="14.45" x14ac:dyDescent="0.3">
      <c r="B20" s="120">
        <v>1</v>
      </c>
      <c r="C20" s="121"/>
      <c r="D20" s="121"/>
      <c r="E20" s="121"/>
      <c r="F20" s="121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2" t="s">
        <v>11</v>
      </c>
      <c r="C21" s="122"/>
      <c r="D21" s="122"/>
      <c r="E21" s="122"/>
      <c r="F21" s="122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ht="14.45" x14ac:dyDescent="0.3">
      <c r="B22" s="112" t="s">
        <v>12</v>
      </c>
      <c r="C22" s="113"/>
      <c r="D22" s="113"/>
      <c r="E22" s="113"/>
      <c r="F22" s="113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3">
      <c r="B23" s="126" t="s">
        <v>23</v>
      </c>
      <c r="C23" s="127"/>
      <c r="D23" s="127"/>
      <c r="E23" s="127"/>
      <c r="F23" s="128"/>
      <c r="G23" s="92">
        <f>G21-G22</f>
        <v>0</v>
      </c>
      <c r="H23" s="92">
        <f t="shared" ref="H23:J23" si="4">H21-H22</f>
        <v>0</v>
      </c>
      <c r="I23" s="92">
        <f t="shared" si="4"/>
        <v>0</v>
      </c>
      <c r="J23" s="92">
        <f t="shared" si="4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112" t="s">
        <v>5</v>
      </c>
      <c r="C24" s="113"/>
      <c r="D24" s="113"/>
      <c r="E24" s="113"/>
      <c r="F24" s="113"/>
      <c r="G24" s="89">
        <v>21023.05</v>
      </c>
      <c r="H24" s="86"/>
      <c r="I24" s="86"/>
      <c r="J24" s="86">
        <v>54607.28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2" t="s">
        <v>27</v>
      </c>
      <c r="C25" s="113"/>
      <c r="D25" s="113"/>
      <c r="E25" s="113"/>
      <c r="F25" s="113"/>
      <c r="G25" s="89">
        <v>21885.69</v>
      </c>
      <c r="H25" s="86"/>
      <c r="I25" s="86"/>
      <c r="J25" s="86">
        <v>39362.269999999997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ht="14.45" x14ac:dyDescent="0.3">
      <c r="A26" s="35"/>
      <c r="B26" s="126" t="s">
        <v>29</v>
      </c>
      <c r="C26" s="127"/>
      <c r="D26" s="127"/>
      <c r="E26" s="127"/>
      <c r="F26" s="128"/>
      <c r="G26" s="94">
        <f>G24+G25</f>
        <v>42908.74</v>
      </c>
      <c r="H26" s="94">
        <f t="shared" ref="H26:J26" si="5">H24+H25</f>
        <v>0</v>
      </c>
      <c r="I26" s="94">
        <f t="shared" si="5"/>
        <v>0</v>
      </c>
      <c r="J26" s="94">
        <f t="shared" si="5"/>
        <v>93969.549999999988</v>
      </c>
      <c r="K26" s="93">
        <f>J26/G26*100</f>
        <v>218.99862359043865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23" t="s">
        <v>30</v>
      </c>
      <c r="C27" s="123"/>
      <c r="D27" s="123"/>
      <c r="E27" s="123"/>
      <c r="F27" s="123"/>
      <c r="G27" s="94">
        <f>G26</f>
        <v>42908.74</v>
      </c>
      <c r="H27" s="94">
        <f>H26</f>
        <v>0</v>
      </c>
      <c r="I27" s="94">
        <f>I26</f>
        <v>0</v>
      </c>
      <c r="J27" s="94">
        <f>J26</f>
        <v>93969.549999999988</v>
      </c>
      <c r="K27" s="93">
        <f>J27/G27*100</f>
        <v>218.99862359043865</v>
      </c>
      <c r="L27" s="93" t="e">
        <f>J27/I27*100</f>
        <v>#DIV/0!</v>
      </c>
    </row>
    <row r="29" spans="1:49" ht="14.45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95"/>
  <sheetViews>
    <sheetView topLeftCell="A4" zoomScale="90" zoomScaleNormal="90" workbookViewId="0">
      <selection activeCell="L19" sqref="L1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7.45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7" t="s">
        <v>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7" t="s">
        <v>26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12" ht="17.45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7" t="s">
        <v>15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2:12" ht="17.45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9" t="s">
        <v>3</v>
      </c>
      <c r="C8" s="130"/>
      <c r="D8" s="130"/>
      <c r="E8" s="130"/>
      <c r="F8" s="131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ht="14.45" x14ac:dyDescent="0.3">
      <c r="B9" s="132">
        <v>1</v>
      </c>
      <c r="C9" s="133"/>
      <c r="D9" s="133"/>
      <c r="E9" s="133"/>
      <c r="F9" s="13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ht="14.45" x14ac:dyDescent="0.3">
      <c r="B10" s="65"/>
      <c r="C10" s="66"/>
      <c r="D10" s="67"/>
      <c r="E10" s="68"/>
      <c r="F10" s="60" t="s">
        <v>38</v>
      </c>
      <c r="G10" s="65">
        <f>G11</f>
        <v>1687696.3499999999</v>
      </c>
      <c r="H10" s="65">
        <f>H11</f>
        <v>4283090</v>
      </c>
      <c r="I10" s="65">
        <f>I11</f>
        <v>4527060</v>
      </c>
      <c r="J10" s="65">
        <f>J11</f>
        <v>2178832.0600000005</v>
      </c>
      <c r="K10" s="69">
        <f t="shared" ref="K10:K32" si="0">(J10*100)/G10</f>
        <v>129.10095231289685</v>
      </c>
      <c r="L10" s="69">
        <f t="shared" ref="L10:L32" si="1">(J10*100)/I10</f>
        <v>48.129074056893451</v>
      </c>
    </row>
    <row r="11" spans="2:12" ht="14.45" x14ac:dyDescent="0.3">
      <c r="B11" s="65" t="s">
        <v>50</v>
      </c>
      <c r="C11" s="65"/>
      <c r="D11" s="65"/>
      <c r="E11" s="65"/>
      <c r="F11" s="65" t="s">
        <v>51</v>
      </c>
      <c r="G11" s="65">
        <f>G12+G15+G22+G26+G30</f>
        <v>1687696.3499999999</v>
      </c>
      <c r="H11" s="65">
        <f>H12+H15+H22+H26+H30</f>
        <v>4283090</v>
      </c>
      <c r="I11" s="65">
        <f>I12+I15+I22+I26+I30</f>
        <v>4527060</v>
      </c>
      <c r="J11" s="65">
        <f>J12+J15+J19+J22+J26+J30</f>
        <v>2178832.0600000005</v>
      </c>
      <c r="K11" s="65">
        <f t="shared" si="0"/>
        <v>129.10095231289685</v>
      </c>
      <c r="L11" s="65">
        <f t="shared" si="1"/>
        <v>48.129074056893451</v>
      </c>
    </row>
    <row r="12" spans="2:12" ht="14.45" x14ac:dyDescent="0.3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32875.51</v>
      </c>
      <c r="H12" s="65">
        <f t="shared" si="2"/>
        <v>32000</v>
      </c>
      <c r="I12" s="65">
        <f t="shared" si="2"/>
        <v>32000</v>
      </c>
      <c r="J12" s="65">
        <f t="shared" si="2"/>
        <v>10151.23</v>
      </c>
      <c r="K12" s="65">
        <f t="shared" si="0"/>
        <v>30.877787143073977</v>
      </c>
      <c r="L12" s="65">
        <f t="shared" si="1"/>
        <v>31.722593750000001</v>
      </c>
    </row>
    <row r="13" spans="2:12" ht="14.45" x14ac:dyDescent="0.3">
      <c r="B13" s="65"/>
      <c r="C13" s="65"/>
      <c r="D13" s="65" t="s">
        <v>54</v>
      </c>
      <c r="E13" s="65"/>
      <c r="F13" s="65" t="s">
        <v>55</v>
      </c>
      <c r="G13" s="65">
        <f t="shared" si="2"/>
        <v>32875.51</v>
      </c>
      <c r="H13" s="65">
        <f t="shared" si="2"/>
        <v>32000</v>
      </c>
      <c r="I13" s="65">
        <f t="shared" si="2"/>
        <v>32000</v>
      </c>
      <c r="J13" s="65">
        <f t="shared" si="2"/>
        <v>10151.23</v>
      </c>
      <c r="K13" s="65">
        <f t="shared" si="0"/>
        <v>30.877787143073977</v>
      </c>
      <c r="L13" s="65">
        <f t="shared" si="1"/>
        <v>31.722593750000001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32875.51</v>
      </c>
      <c r="H14" s="66">
        <v>32000</v>
      </c>
      <c r="I14" s="66">
        <v>32000</v>
      </c>
      <c r="J14" s="66">
        <v>10151.23</v>
      </c>
      <c r="K14" s="66">
        <f t="shared" si="0"/>
        <v>30.877787143073977</v>
      </c>
      <c r="L14" s="66">
        <f t="shared" si="1"/>
        <v>31.722593750000001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13605.949999999999</v>
      </c>
      <c r="H15" s="65">
        <f>H16</f>
        <v>40000</v>
      </c>
      <c r="I15" s="65">
        <f>I16</f>
        <v>40000</v>
      </c>
      <c r="J15" s="65">
        <f>J16</f>
        <v>7329.5999999999995</v>
      </c>
      <c r="K15" s="65">
        <f t="shared" si="0"/>
        <v>53.870549281748062</v>
      </c>
      <c r="L15" s="65">
        <f t="shared" si="1"/>
        <v>18.324000000000002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13605.949999999999</v>
      </c>
      <c r="H16" s="65">
        <f>H17+H18</f>
        <v>40000</v>
      </c>
      <c r="I16" s="65">
        <f>I17+I18</f>
        <v>40000</v>
      </c>
      <c r="J16" s="65">
        <f>J17+J18</f>
        <v>7329.5999999999995</v>
      </c>
      <c r="K16" s="65">
        <f t="shared" si="0"/>
        <v>53.870549281748062</v>
      </c>
      <c r="L16" s="65">
        <f t="shared" si="1"/>
        <v>18.324000000000002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1089.4000000000001</v>
      </c>
      <c r="H17" s="66">
        <v>0</v>
      </c>
      <c r="I17" s="66">
        <v>0</v>
      </c>
      <c r="J17" s="66">
        <v>1917.37</v>
      </c>
      <c r="K17" s="66">
        <f t="shared" si="0"/>
        <v>176.00238663484487</v>
      </c>
      <c r="L17" s="66" t="e">
        <f t="shared" si="1"/>
        <v>#DIV/0!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12516.55</v>
      </c>
      <c r="H18" s="66">
        <v>40000</v>
      </c>
      <c r="I18" s="66">
        <v>40000</v>
      </c>
      <c r="J18" s="66">
        <v>5412.23</v>
      </c>
      <c r="K18" s="66">
        <f t="shared" si="0"/>
        <v>43.240589459555551</v>
      </c>
      <c r="L18" s="66">
        <f t="shared" si="1"/>
        <v>13.530575000000001</v>
      </c>
    </row>
    <row r="19" spans="2:12" ht="14.45" x14ac:dyDescent="0.3">
      <c r="B19" s="65"/>
      <c r="C19" s="96">
        <v>64</v>
      </c>
      <c r="D19" s="96"/>
      <c r="E19" s="96"/>
      <c r="F19" s="65" t="s">
        <v>227</v>
      </c>
      <c r="G19" s="65">
        <f>G20</f>
        <v>0</v>
      </c>
      <c r="H19" s="65">
        <f>H20</f>
        <v>0</v>
      </c>
      <c r="I19" s="65">
        <f>I20</f>
        <v>0</v>
      </c>
      <c r="J19" s="65">
        <f>J20</f>
        <v>0.68</v>
      </c>
      <c r="K19" s="66" t="e">
        <f t="shared" si="0"/>
        <v>#DIV/0!</v>
      </c>
      <c r="L19" s="65" t="e">
        <f t="shared" ref="L19:L21" si="3">(J19*100)/I19</f>
        <v>#DIV/0!</v>
      </c>
    </row>
    <row r="20" spans="2:12" ht="14.45" x14ac:dyDescent="0.3">
      <c r="B20" s="65"/>
      <c r="C20" s="96"/>
      <c r="D20" s="96">
        <v>641</v>
      </c>
      <c r="E20" s="96"/>
      <c r="F20" s="65" t="s">
        <v>228</v>
      </c>
      <c r="G20" s="65">
        <f>G21</f>
        <v>0</v>
      </c>
      <c r="H20" s="65">
        <v>0</v>
      </c>
      <c r="I20" s="65">
        <v>0</v>
      </c>
      <c r="J20" s="65">
        <f>J21</f>
        <v>0.68</v>
      </c>
      <c r="K20" s="66" t="e">
        <f t="shared" si="0"/>
        <v>#DIV/0!</v>
      </c>
      <c r="L20" s="65" t="e">
        <f t="shared" si="3"/>
        <v>#DIV/0!</v>
      </c>
    </row>
    <row r="21" spans="2:12" x14ac:dyDescent="0.25">
      <c r="B21" s="66"/>
      <c r="C21" s="95"/>
      <c r="D21" s="95"/>
      <c r="E21" s="95">
        <v>6413</v>
      </c>
      <c r="F21" s="66" t="s">
        <v>229</v>
      </c>
      <c r="G21" s="66">
        <v>0</v>
      </c>
      <c r="H21" s="66">
        <v>0</v>
      </c>
      <c r="I21" s="66">
        <v>0</v>
      </c>
      <c r="J21" s="66">
        <v>0.68</v>
      </c>
      <c r="K21" s="66" t="e">
        <f t="shared" ref="K21" si="4">(J21*100)/G21</f>
        <v>#DIV/0!</v>
      </c>
      <c r="L21" s="66" t="e">
        <f t="shared" si="3"/>
        <v>#DIV/0!</v>
      </c>
    </row>
    <row r="22" spans="2:12" x14ac:dyDescent="0.25">
      <c r="B22" s="65"/>
      <c r="C22" s="65" t="s">
        <v>66</v>
      </c>
      <c r="D22" s="65"/>
      <c r="E22" s="65"/>
      <c r="F22" s="65" t="s">
        <v>67</v>
      </c>
      <c r="G22" s="65">
        <f>G23</f>
        <v>11514.18</v>
      </c>
      <c r="H22" s="65">
        <f>H23</f>
        <v>50000</v>
      </c>
      <c r="I22" s="65">
        <f>I23</f>
        <v>50000</v>
      </c>
      <c r="J22" s="65">
        <f>J23</f>
        <v>17384.919999999998</v>
      </c>
      <c r="K22" s="65">
        <f t="shared" si="0"/>
        <v>150.98704380164281</v>
      </c>
      <c r="L22" s="65">
        <f t="shared" si="1"/>
        <v>34.769839999999995</v>
      </c>
    </row>
    <row r="23" spans="2:12" x14ac:dyDescent="0.25">
      <c r="B23" s="65"/>
      <c r="C23" s="65"/>
      <c r="D23" s="65" t="s">
        <v>68</v>
      </c>
      <c r="E23" s="65"/>
      <c r="F23" s="65" t="s">
        <v>69</v>
      </c>
      <c r="G23" s="65">
        <f>G24+G25</f>
        <v>11514.18</v>
      </c>
      <c r="H23" s="65">
        <f>H24+H25</f>
        <v>50000</v>
      </c>
      <c r="I23" s="65">
        <f>I24+I25</f>
        <v>50000</v>
      </c>
      <c r="J23" s="65">
        <f>J24+J25</f>
        <v>17384.919999999998</v>
      </c>
      <c r="K23" s="65">
        <f t="shared" si="0"/>
        <v>150.98704380164281</v>
      </c>
      <c r="L23" s="65">
        <f t="shared" si="1"/>
        <v>34.769839999999995</v>
      </c>
    </row>
    <row r="24" spans="2:12" ht="14.45" x14ac:dyDescent="0.3">
      <c r="B24" s="66"/>
      <c r="C24" s="66"/>
      <c r="D24" s="66"/>
      <c r="E24" s="66" t="s">
        <v>70</v>
      </c>
      <c r="F24" s="66" t="s">
        <v>71</v>
      </c>
      <c r="G24" s="66">
        <v>6687.5</v>
      </c>
      <c r="H24" s="66">
        <v>46000</v>
      </c>
      <c r="I24" s="66">
        <v>46000</v>
      </c>
      <c r="J24" s="66">
        <v>12171.82</v>
      </c>
      <c r="K24" s="66">
        <f t="shared" si="0"/>
        <v>182.008523364486</v>
      </c>
      <c r="L24" s="66">
        <f t="shared" si="1"/>
        <v>26.460478260869564</v>
      </c>
    </row>
    <row r="25" spans="2:12" x14ac:dyDescent="0.25">
      <c r="B25" s="66"/>
      <c r="C25" s="66"/>
      <c r="D25" s="66"/>
      <c r="E25" s="66" t="s">
        <v>72</v>
      </c>
      <c r="F25" s="66" t="s">
        <v>73</v>
      </c>
      <c r="G25" s="66">
        <v>4826.68</v>
      </c>
      <c r="H25" s="66">
        <v>4000</v>
      </c>
      <c r="I25" s="66">
        <v>4000</v>
      </c>
      <c r="J25" s="66">
        <v>5213.1000000000004</v>
      </c>
      <c r="K25" s="66">
        <f t="shared" si="0"/>
        <v>108.00591711072622</v>
      </c>
      <c r="L25" s="66">
        <f t="shared" si="1"/>
        <v>130.32750000000001</v>
      </c>
    </row>
    <row r="26" spans="2:12" x14ac:dyDescent="0.25">
      <c r="B26" s="65"/>
      <c r="C26" s="65" t="s">
        <v>74</v>
      </c>
      <c r="D26" s="65"/>
      <c r="E26" s="65"/>
      <c r="F26" s="65" t="s">
        <v>75</v>
      </c>
      <c r="G26" s="65">
        <f>G27</f>
        <v>1629700.71</v>
      </c>
      <c r="H26" s="65">
        <f>H27</f>
        <v>4161090</v>
      </c>
      <c r="I26" s="65">
        <f>I27</f>
        <v>4405060</v>
      </c>
      <c r="J26" s="65">
        <f>J27</f>
        <v>2142056.91</v>
      </c>
      <c r="K26" s="65">
        <f t="shared" si="0"/>
        <v>131.43866826934132</v>
      </c>
      <c r="L26" s="65">
        <f t="shared" si="1"/>
        <v>48.627190322038743</v>
      </c>
    </row>
    <row r="27" spans="2:12" x14ac:dyDescent="0.25">
      <c r="B27" s="65"/>
      <c r="C27" s="65"/>
      <c r="D27" s="65" t="s">
        <v>76</v>
      </c>
      <c r="E27" s="65"/>
      <c r="F27" s="65" t="s">
        <v>77</v>
      </c>
      <c r="G27" s="65">
        <f>G28+G29</f>
        <v>1629700.71</v>
      </c>
      <c r="H27" s="65">
        <f>H28+H29</f>
        <v>4161090</v>
      </c>
      <c r="I27" s="65">
        <f>I28+I29</f>
        <v>4405060</v>
      </c>
      <c r="J27" s="65">
        <f>J28+J29</f>
        <v>2142056.91</v>
      </c>
      <c r="K27" s="65">
        <f t="shared" si="0"/>
        <v>131.43866826934132</v>
      </c>
      <c r="L27" s="65">
        <f t="shared" si="1"/>
        <v>48.627190322038743</v>
      </c>
    </row>
    <row r="28" spans="2:12" ht="14.45" x14ac:dyDescent="0.3">
      <c r="B28" s="66"/>
      <c r="C28" s="66"/>
      <c r="D28" s="66"/>
      <c r="E28" s="66" t="s">
        <v>78</v>
      </c>
      <c r="F28" s="66" t="s">
        <v>79</v>
      </c>
      <c r="G28" s="66">
        <v>1603833.03</v>
      </c>
      <c r="H28" s="66">
        <v>3947090</v>
      </c>
      <c r="I28" s="66">
        <v>3947090</v>
      </c>
      <c r="J28" s="66">
        <v>1998710.79</v>
      </c>
      <c r="K28" s="66">
        <f t="shared" si="0"/>
        <v>124.62087714953719</v>
      </c>
      <c r="L28" s="66">
        <f t="shared" si="1"/>
        <v>50.637578317190638</v>
      </c>
    </row>
    <row r="29" spans="2:12" ht="14.45" x14ac:dyDescent="0.3">
      <c r="B29" s="66"/>
      <c r="C29" s="66"/>
      <c r="D29" s="66"/>
      <c r="E29" s="66" t="s">
        <v>80</v>
      </c>
      <c r="F29" s="66" t="s">
        <v>81</v>
      </c>
      <c r="G29" s="66">
        <v>25867.68</v>
      </c>
      <c r="H29" s="66">
        <v>214000</v>
      </c>
      <c r="I29" s="66">
        <v>457970</v>
      </c>
      <c r="J29" s="66">
        <v>143346.12</v>
      </c>
      <c r="K29" s="66">
        <f t="shared" si="0"/>
        <v>554.15143530459636</v>
      </c>
      <c r="L29" s="66">
        <f t="shared" si="1"/>
        <v>31.300329715920256</v>
      </c>
    </row>
    <row r="30" spans="2:12" ht="36.75" customHeight="1" x14ac:dyDescent="0.3">
      <c r="B30" s="65"/>
      <c r="C30" s="65" t="s">
        <v>82</v>
      </c>
      <c r="D30" s="65"/>
      <c r="E30" s="65"/>
      <c r="F30" s="65" t="s">
        <v>83</v>
      </c>
      <c r="G30" s="65">
        <f t="shared" ref="G30:J31" si="5">G31</f>
        <v>0</v>
      </c>
      <c r="H30" s="65">
        <f t="shared" si="5"/>
        <v>0</v>
      </c>
      <c r="I30" s="65">
        <f t="shared" si="5"/>
        <v>0</v>
      </c>
      <c r="J30" s="65">
        <f t="shared" si="5"/>
        <v>1908.72</v>
      </c>
      <c r="K30" s="65" t="e">
        <f t="shared" si="0"/>
        <v>#DIV/0!</v>
      </c>
      <c r="L30" s="65" t="e">
        <f t="shared" si="1"/>
        <v>#DIV/0!</v>
      </c>
    </row>
    <row r="31" spans="2:12" ht="14.45" x14ac:dyDescent="0.3">
      <c r="B31" s="65"/>
      <c r="C31" s="65"/>
      <c r="D31" s="65" t="s">
        <v>84</v>
      </c>
      <c r="E31" s="65"/>
      <c r="F31" s="65" t="s">
        <v>85</v>
      </c>
      <c r="G31" s="65">
        <f t="shared" si="5"/>
        <v>0</v>
      </c>
      <c r="H31" s="65">
        <f t="shared" si="5"/>
        <v>0</v>
      </c>
      <c r="I31" s="65">
        <f t="shared" si="5"/>
        <v>0</v>
      </c>
      <c r="J31" s="65">
        <f t="shared" si="5"/>
        <v>1908.72</v>
      </c>
      <c r="K31" s="65" t="e">
        <f t="shared" si="0"/>
        <v>#DIV/0!</v>
      </c>
      <c r="L31" s="65" t="e">
        <f t="shared" si="1"/>
        <v>#DIV/0!</v>
      </c>
    </row>
    <row r="32" spans="2:12" ht="14.45" x14ac:dyDescent="0.3">
      <c r="B32" s="66"/>
      <c r="C32" s="66"/>
      <c r="D32" s="66"/>
      <c r="E32" s="66" t="s">
        <v>86</v>
      </c>
      <c r="F32" s="66" t="s">
        <v>87</v>
      </c>
      <c r="G32" s="66">
        <v>0</v>
      </c>
      <c r="H32" s="66">
        <v>0</v>
      </c>
      <c r="I32" s="66">
        <v>0</v>
      </c>
      <c r="J32" s="66">
        <v>1908.72</v>
      </c>
      <c r="K32" s="66" t="e">
        <f t="shared" si="0"/>
        <v>#DIV/0!</v>
      </c>
      <c r="L32" s="66" t="e">
        <f t="shared" si="1"/>
        <v>#DIV/0!</v>
      </c>
    </row>
    <row r="33" spans="2:12" ht="14.45" x14ac:dyDescent="0.3">
      <c r="F33" s="35"/>
    </row>
    <row r="34" spans="2:12" ht="14.45" x14ac:dyDescent="0.3">
      <c r="F34" s="35"/>
    </row>
    <row r="35" spans="2:12" ht="25.5" x14ac:dyDescent="0.25">
      <c r="B35" s="129" t="s">
        <v>3</v>
      </c>
      <c r="C35" s="130"/>
      <c r="D35" s="130"/>
      <c r="E35" s="130"/>
      <c r="F35" s="131"/>
      <c r="G35" s="28" t="s">
        <v>46</v>
      </c>
      <c r="H35" s="28" t="s">
        <v>43</v>
      </c>
      <c r="I35" s="28" t="s">
        <v>44</v>
      </c>
      <c r="J35" s="28" t="s">
        <v>47</v>
      </c>
      <c r="K35" s="28" t="s">
        <v>6</v>
      </c>
      <c r="L35" s="28" t="s">
        <v>22</v>
      </c>
    </row>
    <row r="36" spans="2:12" ht="14.45" x14ac:dyDescent="0.3">
      <c r="B36" s="132">
        <v>1</v>
      </c>
      <c r="C36" s="133"/>
      <c r="D36" s="133"/>
      <c r="E36" s="133"/>
      <c r="F36" s="134"/>
      <c r="G36" s="30">
        <v>2</v>
      </c>
      <c r="H36" s="30">
        <v>3</v>
      </c>
      <c r="I36" s="30">
        <v>4</v>
      </c>
      <c r="J36" s="30">
        <v>5</v>
      </c>
      <c r="K36" s="30" t="s">
        <v>13</v>
      </c>
      <c r="L36" s="30" t="s">
        <v>14</v>
      </c>
    </row>
    <row r="37" spans="2:12" ht="14.45" x14ac:dyDescent="0.3">
      <c r="B37" s="65"/>
      <c r="C37" s="66"/>
      <c r="D37" s="67"/>
      <c r="E37" s="68"/>
      <c r="F37" s="8" t="s">
        <v>21</v>
      </c>
      <c r="G37" s="65">
        <f>G38+G83</f>
        <v>1686833.7100000002</v>
      </c>
      <c r="H37" s="65">
        <f>H38+H83</f>
        <v>4294090</v>
      </c>
      <c r="I37" s="65">
        <f>I38+I83</f>
        <v>4538060</v>
      </c>
      <c r="J37" s="65">
        <f>J38+J83</f>
        <v>2194077.0700000003</v>
      </c>
      <c r="K37" s="70">
        <f t="shared" ref="K37:K68" si="6">(J37*100)/G37</f>
        <v>130.07073886376151</v>
      </c>
      <c r="L37" s="70">
        <f t="shared" ref="L37:L68" si="7">(J37*100)/I37</f>
        <v>48.34834863355708</v>
      </c>
    </row>
    <row r="38" spans="2:12" ht="14.45" x14ac:dyDescent="0.3">
      <c r="B38" s="65" t="s">
        <v>88</v>
      </c>
      <c r="C38" s="65"/>
      <c r="D38" s="65"/>
      <c r="E38" s="65"/>
      <c r="F38" s="65" t="s">
        <v>89</v>
      </c>
      <c r="G38" s="65">
        <f>G39+G49+G77+G80</f>
        <v>1659562.9000000001</v>
      </c>
      <c r="H38" s="65">
        <f>H39+H49+H77+H80</f>
        <v>4076590</v>
      </c>
      <c r="I38" s="65">
        <f>I39+I49+I77+I80</f>
        <v>4076590</v>
      </c>
      <c r="J38" s="65">
        <f>J39+J49+J77+J80</f>
        <v>2050730.9500000002</v>
      </c>
      <c r="K38" s="65">
        <f t="shared" si="6"/>
        <v>123.57054679879866</v>
      </c>
      <c r="L38" s="65">
        <f t="shared" si="7"/>
        <v>50.305057658484181</v>
      </c>
    </row>
    <row r="39" spans="2:12" ht="14.45" x14ac:dyDescent="0.3">
      <c r="B39" s="65"/>
      <c r="C39" s="65" t="s">
        <v>90</v>
      </c>
      <c r="D39" s="65"/>
      <c r="E39" s="65"/>
      <c r="F39" s="65" t="s">
        <v>91</v>
      </c>
      <c r="G39" s="65">
        <f>G40+G44+G46</f>
        <v>1227997.07</v>
      </c>
      <c r="H39" s="65">
        <f>H40+H44+H46</f>
        <v>3146090</v>
      </c>
      <c r="I39" s="65">
        <f>I40+I44+I46</f>
        <v>3146090</v>
      </c>
      <c r="J39" s="65">
        <f>J40+J44+J46</f>
        <v>1608971.1300000001</v>
      </c>
      <c r="K39" s="65">
        <f t="shared" si="6"/>
        <v>131.02402027718193</v>
      </c>
      <c r="L39" s="65">
        <f t="shared" si="7"/>
        <v>51.141929506148905</v>
      </c>
    </row>
    <row r="40" spans="2:12" x14ac:dyDescent="0.25">
      <c r="B40" s="65"/>
      <c r="C40" s="65"/>
      <c r="D40" s="65" t="s">
        <v>92</v>
      </c>
      <c r="E40" s="65"/>
      <c r="F40" s="65" t="s">
        <v>93</v>
      </c>
      <c r="G40" s="65">
        <f>G41+G42+G43</f>
        <v>916557.31</v>
      </c>
      <c r="H40" s="65">
        <f>H41+H42+H43</f>
        <v>2410891</v>
      </c>
      <c r="I40" s="65">
        <f>I41+I42+I43</f>
        <v>2410891</v>
      </c>
      <c r="J40" s="65">
        <f>J41+J42+J43</f>
        <v>1226672.05</v>
      </c>
      <c r="K40" s="65">
        <f t="shared" si="6"/>
        <v>133.83473533149825</v>
      </c>
      <c r="L40" s="65">
        <f t="shared" si="7"/>
        <v>50.880444200919911</v>
      </c>
    </row>
    <row r="41" spans="2:12" x14ac:dyDescent="0.25">
      <c r="B41" s="66"/>
      <c r="C41" s="66"/>
      <c r="D41" s="66"/>
      <c r="E41" s="66" t="s">
        <v>94</v>
      </c>
      <c r="F41" s="66" t="s">
        <v>95</v>
      </c>
      <c r="G41" s="66">
        <v>873391.51</v>
      </c>
      <c r="H41" s="66">
        <v>2350891</v>
      </c>
      <c r="I41" s="66">
        <v>2350891</v>
      </c>
      <c r="J41" s="66">
        <v>1149376.83</v>
      </c>
      <c r="K41" s="66">
        <f t="shared" si="6"/>
        <v>131.59926754955518</v>
      </c>
      <c r="L41" s="66">
        <f t="shared" si="7"/>
        <v>48.891115326061481</v>
      </c>
    </row>
    <row r="42" spans="2:12" x14ac:dyDescent="0.25">
      <c r="B42" s="66"/>
      <c r="C42" s="66"/>
      <c r="D42" s="66"/>
      <c r="E42" s="66" t="s">
        <v>96</v>
      </c>
      <c r="F42" s="66" t="s">
        <v>97</v>
      </c>
      <c r="G42" s="66">
        <v>43165.8</v>
      </c>
      <c r="H42" s="66">
        <v>60000</v>
      </c>
      <c r="I42" s="66">
        <v>60000</v>
      </c>
      <c r="J42" s="66">
        <v>77295.22</v>
      </c>
      <c r="K42" s="66">
        <f t="shared" si="6"/>
        <v>179.06588085938404</v>
      </c>
      <c r="L42" s="66">
        <f t="shared" si="7"/>
        <v>128.82536666666667</v>
      </c>
    </row>
    <row r="43" spans="2:12" x14ac:dyDescent="0.25">
      <c r="B43" s="66"/>
      <c r="C43" s="66"/>
      <c r="D43" s="66"/>
      <c r="E43" s="66" t="s">
        <v>98</v>
      </c>
      <c r="F43" s="66" t="s">
        <v>99</v>
      </c>
      <c r="G43" s="66">
        <v>0</v>
      </c>
      <c r="H43" s="66">
        <v>0</v>
      </c>
      <c r="I43" s="66">
        <v>0</v>
      </c>
      <c r="J43" s="66">
        <v>0</v>
      </c>
      <c r="K43" s="66" t="e">
        <f t="shared" si="6"/>
        <v>#DIV/0!</v>
      </c>
      <c r="L43" s="66" t="e">
        <f t="shared" si="7"/>
        <v>#DIV/0!</v>
      </c>
    </row>
    <row r="44" spans="2:12" ht="14.45" x14ac:dyDescent="0.3">
      <c r="B44" s="65"/>
      <c r="C44" s="65"/>
      <c r="D44" s="65" t="s">
        <v>100</v>
      </c>
      <c r="E44" s="65"/>
      <c r="F44" s="65" t="s">
        <v>101</v>
      </c>
      <c r="G44" s="65">
        <f>G45</f>
        <v>60979.65</v>
      </c>
      <c r="H44" s="65">
        <f>H45</f>
        <v>129330</v>
      </c>
      <c r="I44" s="65">
        <f>I45</f>
        <v>129330</v>
      </c>
      <c r="J44" s="65">
        <f>J45</f>
        <v>50305.06</v>
      </c>
      <c r="K44" s="65">
        <f t="shared" si="6"/>
        <v>82.494832292412298</v>
      </c>
      <c r="L44" s="65">
        <f t="shared" si="7"/>
        <v>38.896667439882471</v>
      </c>
    </row>
    <row r="45" spans="2:12" ht="14.45" x14ac:dyDescent="0.3">
      <c r="B45" s="66"/>
      <c r="C45" s="66"/>
      <c r="D45" s="66"/>
      <c r="E45" s="66" t="s">
        <v>102</v>
      </c>
      <c r="F45" s="66" t="s">
        <v>101</v>
      </c>
      <c r="G45" s="66">
        <v>60979.65</v>
      </c>
      <c r="H45" s="66">
        <v>129330</v>
      </c>
      <c r="I45" s="66">
        <v>129330</v>
      </c>
      <c r="J45" s="66">
        <v>50305.06</v>
      </c>
      <c r="K45" s="66">
        <f t="shared" si="6"/>
        <v>82.494832292412298</v>
      </c>
      <c r="L45" s="66">
        <f t="shared" si="7"/>
        <v>38.896667439882471</v>
      </c>
    </row>
    <row r="46" spans="2:12" x14ac:dyDescent="0.25">
      <c r="B46" s="65"/>
      <c r="C46" s="65"/>
      <c r="D46" s="65" t="s">
        <v>103</v>
      </c>
      <c r="E46" s="65"/>
      <c r="F46" s="65" t="s">
        <v>104</v>
      </c>
      <c r="G46" s="65">
        <f>G47+G48</f>
        <v>250460.11</v>
      </c>
      <c r="H46" s="65">
        <f>H47+H48</f>
        <v>605869</v>
      </c>
      <c r="I46" s="65">
        <f>I47+I48</f>
        <v>605869</v>
      </c>
      <c r="J46" s="65">
        <f>J47+J48</f>
        <v>331994.02</v>
      </c>
      <c r="K46" s="65">
        <f t="shared" si="6"/>
        <v>132.5536509586297</v>
      </c>
      <c r="L46" s="65">
        <f t="shared" si="7"/>
        <v>54.796337161993762</v>
      </c>
    </row>
    <row r="47" spans="2:12" ht="14.45" x14ac:dyDescent="0.3">
      <c r="B47" s="66"/>
      <c r="C47" s="66"/>
      <c r="D47" s="66"/>
      <c r="E47" s="66" t="s">
        <v>105</v>
      </c>
      <c r="F47" s="66" t="s">
        <v>106</v>
      </c>
      <c r="G47" s="66">
        <v>100635.77</v>
      </c>
      <c r="H47" s="66">
        <v>243139</v>
      </c>
      <c r="I47" s="66">
        <v>243139</v>
      </c>
      <c r="J47" s="66">
        <v>133098.25</v>
      </c>
      <c r="K47" s="66">
        <f t="shared" si="6"/>
        <v>132.25739714616384</v>
      </c>
      <c r="L47" s="66">
        <f t="shared" si="7"/>
        <v>54.74162927378989</v>
      </c>
    </row>
    <row r="48" spans="2:12" ht="14.45" x14ac:dyDescent="0.3">
      <c r="B48" s="66"/>
      <c r="C48" s="66"/>
      <c r="D48" s="66"/>
      <c r="E48" s="66" t="s">
        <v>107</v>
      </c>
      <c r="F48" s="66" t="s">
        <v>108</v>
      </c>
      <c r="G48" s="66">
        <v>149824.34</v>
      </c>
      <c r="H48" s="66">
        <v>362730</v>
      </c>
      <c r="I48" s="66">
        <v>362730</v>
      </c>
      <c r="J48" s="66">
        <v>198895.77</v>
      </c>
      <c r="K48" s="66">
        <f t="shared" si="6"/>
        <v>132.75264219418554</v>
      </c>
      <c r="L48" s="66">
        <f t="shared" si="7"/>
        <v>54.833008022496074</v>
      </c>
    </row>
    <row r="49" spans="2:12" ht="14.45" x14ac:dyDescent="0.3">
      <c r="B49" s="65"/>
      <c r="C49" s="65" t="s">
        <v>109</v>
      </c>
      <c r="D49" s="65"/>
      <c r="E49" s="65"/>
      <c r="F49" s="65" t="s">
        <v>110</v>
      </c>
      <c r="G49" s="65">
        <f>G50+G54+G61+G71</f>
        <v>397940.32</v>
      </c>
      <c r="H49" s="65">
        <f>H50+H54+H61+H71</f>
        <v>891500</v>
      </c>
      <c r="I49" s="65">
        <f>I50+I54+I61+I71</f>
        <v>891500</v>
      </c>
      <c r="J49" s="65">
        <f>J50+J54+J61+J71</f>
        <v>430803.58999999997</v>
      </c>
      <c r="K49" s="65">
        <f t="shared" si="6"/>
        <v>108.25834135128603</v>
      </c>
      <c r="L49" s="65">
        <f t="shared" si="7"/>
        <v>48.323453729669097</v>
      </c>
    </row>
    <row r="50" spans="2:12" x14ac:dyDescent="0.25">
      <c r="B50" s="65"/>
      <c r="C50" s="65"/>
      <c r="D50" s="65" t="s">
        <v>111</v>
      </c>
      <c r="E50" s="65"/>
      <c r="F50" s="65" t="s">
        <v>112</v>
      </c>
      <c r="G50" s="65">
        <f>G51+G52+G53</f>
        <v>23067</v>
      </c>
      <c r="H50" s="65">
        <f>H51+H52+H53</f>
        <v>50367</v>
      </c>
      <c r="I50" s="65">
        <f>I51+I52+I53</f>
        <v>50367</v>
      </c>
      <c r="J50" s="65">
        <f>J51+J52+J53</f>
        <v>22319.119999999999</v>
      </c>
      <c r="K50" s="65">
        <f t="shared" si="6"/>
        <v>96.757792517449175</v>
      </c>
      <c r="L50" s="65">
        <f t="shared" si="7"/>
        <v>44.312982706931123</v>
      </c>
    </row>
    <row r="51" spans="2:12" x14ac:dyDescent="0.25">
      <c r="B51" s="66"/>
      <c r="C51" s="66"/>
      <c r="D51" s="66"/>
      <c r="E51" s="66" t="s">
        <v>113</v>
      </c>
      <c r="F51" s="66" t="s">
        <v>114</v>
      </c>
      <c r="G51" s="66">
        <v>3270.79</v>
      </c>
      <c r="H51" s="66">
        <v>9367</v>
      </c>
      <c r="I51" s="66">
        <v>9367</v>
      </c>
      <c r="J51" s="66">
        <v>2412.1</v>
      </c>
      <c r="K51" s="66">
        <f t="shared" si="6"/>
        <v>73.746709510546381</v>
      </c>
      <c r="L51" s="66">
        <f t="shared" si="7"/>
        <v>25.751040888224619</v>
      </c>
    </row>
    <row r="52" spans="2:12" x14ac:dyDescent="0.25">
      <c r="B52" s="66"/>
      <c r="C52" s="66"/>
      <c r="D52" s="66"/>
      <c r="E52" s="66" t="s">
        <v>115</v>
      </c>
      <c r="F52" s="66" t="s">
        <v>116</v>
      </c>
      <c r="G52" s="66">
        <v>19400.21</v>
      </c>
      <c r="H52" s="66">
        <v>40000</v>
      </c>
      <c r="I52" s="66">
        <v>40000</v>
      </c>
      <c r="J52" s="66">
        <v>19652.02</v>
      </c>
      <c r="K52" s="66">
        <f t="shared" si="6"/>
        <v>101.29797564046987</v>
      </c>
      <c r="L52" s="66">
        <f t="shared" si="7"/>
        <v>49.130049999999997</v>
      </c>
    </row>
    <row r="53" spans="2:12" x14ac:dyDescent="0.25">
      <c r="B53" s="66"/>
      <c r="C53" s="66"/>
      <c r="D53" s="66"/>
      <c r="E53" s="66" t="s">
        <v>117</v>
      </c>
      <c r="F53" s="66" t="s">
        <v>118</v>
      </c>
      <c r="G53" s="66">
        <v>396</v>
      </c>
      <c r="H53" s="66">
        <v>1000</v>
      </c>
      <c r="I53" s="66">
        <v>1000</v>
      </c>
      <c r="J53" s="66">
        <v>255</v>
      </c>
      <c r="K53" s="66">
        <f t="shared" si="6"/>
        <v>64.393939393939391</v>
      </c>
      <c r="L53" s="66">
        <f t="shared" si="7"/>
        <v>25.5</v>
      </c>
    </row>
    <row r="54" spans="2:12" ht="14.45" x14ac:dyDescent="0.3">
      <c r="B54" s="65"/>
      <c r="C54" s="65"/>
      <c r="D54" s="65" t="s">
        <v>119</v>
      </c>
      <c r="E54" s="65"/>
      <c r="F54" s="65" t="s">
        <v>120</v>
      </c>
      <c r="G54" s="65">
        <f>G55+G56+G57+G58+G59+G60</f>
        <v>288748.81</v>
      </c>
      <c r="H54" s="65">
        <f>H55+H56+H57+H58+H59+H60</f>
        <v>655400</v>
      </c>
      <c r="I54" s="65">
        <f>I55+I56+I57+I58+I59+I60</f>
        <v>655400</v>
      </c>
      <c r="J54" s="65">
        <f>J55+J56+J57+J58+J59+J60</f>
        <v>276865.19</v>
      </c>
      <c r="K54" s="65">
        <f t="shared" si="6"/>
        <v>95.884443644979868</v>
      </c>
      <c r="L54" s="65">
        <f t="shared" si="7"/>
        <v>42.243696978944158</v>
      </c>
    </row>
    <row r="55" spans="2:12" ht="14.45" x14ac:dyDescent="0.3">
      <c r="B55" s="66"/>
      <c r="C55" s="66"/>
      <c r="D55" s="66"/>
      <c r="E55" s="66" t="s">
        <v>121</v>
      </c>
      <c r="F55" s="66" t="s">
        <v>122</v>
      </c>
      <c r="G55" s="66">
        <v>14777.65</v>
      </c>
      <c r="H55" s="66">
        <v>61400</v>
      </c>
      <c r="I55" s="66">
        <v>61400</v>
      </c>
      <c r="J55" s="66">
        <v>19455.34</v>
      </c>
      <c r="K55" s="66">
        <f t="shared" si="6"/>
        <v>131.65381505178428</v>
      </c>
      <c r="L55" s="66">
        <f t="shared" si="7"/>
        <v>31.686221498371335</v>
      </c>
    </row>
    <row r="56" spans="2:12" x14ac:dyDescent="0.25">
      <c r="B56" s="66"/>
      <c r="C56" s="66"/>
      <c r="D56" s="66"/>
      <c r="E56" s="66" t="s">
        <v>123</v>
      </c>
      <c r="F56" s="66" t="s">
        <v>124</v>
      </c>
      <c r="G56" s="66">
        <v>140242.01999999999</v>
      </c>
      <c r="H56" s="66">
        <v>351000</v>
      </c>
      <c r="I56" s="66">
        <v>351000</v>
      </c>
      <c r="J56" s="66">
        <v>156037.31</v>
      </c>
      <c r="K56" s="66">
        <f t="shared" si="6"/>
        <v>111.26287969896613</v>
      </c>
      <c r="L56" s="66">
        <f t="shared" si="7"/>
        <v>44.455074074074076</v>
      </c>
    </row>
    <row r="57" spans="2:12" x14ac:dyDescent="0.25">
      <c r="B57" s="66"/>
      <c r="C57" s="66"/>
      <c r="D57" s="66"/>
      <c r="E57" s="66" t="s">
        <v>125</v>
      </c>
      <c r="F57" s="66" t="s">
        <v>126</v>
      </c>
      <c r="G57" s="66">
        <v>116846.5</v>
      </c>
      <c r="H57" s="66">
        <v>206000</v>
      </c>
      <c r="I57" s="66">
        <v>206000</v>
      </c>
      <c r="J57" s="66">
        <v>92769.32</v>
      </c>
      <c r="K57" s="66">
        <f t="shared" si="6"/>
        <v>79.394179543246906</v>
      </c>
      <c r="L57" s="66">
        <f t="shared" si="7"/>
        <v>45.033650485436894</v>
      </c>
    </row>
    <row r="58" spans="2:12" x14ac:dyDescent="0.25">
      <c r="B58" s="66"/>
      <c r="C58" s="66"/>
      <c r="D58" s="66"/>
      <c r="E58" s="66" t="s">
        <v>127</v>
      </c>
      <c r="F58" s="66" t="s">
        <v>128</v>
      </c>
      <c r="G58" s="66">
        <v>11094.26</v>
      </c>
      <c r="H58" s="66">
        <v>20500</v>
      </c>
      <c r="I58" s="66">
        <v>20500</v>
      </c>
      <c r="J58" s="66">
        <v>3421.71</v>
      </c>
      <c r="K58" s="66">
        <f t="shared" si="6"/>
        <v>30.842165227784456</v>
      </c>
      <c r="L58" s="66">
        <f t="shared" si="7"/>
        <v>16.691268292682928</v>
      </c>
    </row>
    <row r="59" spans="2:12" x14ac:dyDescent="0.25">
      <c r="B59" s="66"/>
      <c r="C59" s="66"/>
      <c r="D59" s="66"/>
      <c r="E59" s="66" t="s">
        <v>129</v>
      </c>
      <c r="F59" s="66" t="s">
        <v>130</v>
      </c>
      <c r="G59" s="66">
        <v>3305.84</v>
      </c>
      <c r="H59" s="66">
        <v>8500</v>
      </c>
      <c r="I59" s="66">
        <v>8500</v>
      </c>
      <c r="J59" s="66">
        <v>4034.03</v>
      </c>
      <c r="K59" s="66">
        <f t="shared" si="6"/>
        <v>122.02738184546136</v>
      </c>
      <c r="L59" s="66">
        <f t="shared" si="7"/>
        <v>47.459176470588233</v>
      </c>
    </row>
    <row r="60" spans="2:12" x14ac:dyDescent="0.25">
      <c r="B60" s="66"/>
      <c r="C60" s="66"/>
      <c r="D60" s="66"/>
      <c r="E60" s="66" t="s">
        <v>131</v>
      </c>
      <c r="F60" s="66" t="s">
        <v>132</v>
      </c>
      <c r="G60" s="66">
        <v>2482.54</v>
      </c>
      <c r="H60" s="66">
        <v>8000</v>
      </c>
      <c r="I60" s="66">
        <v>8000</v>
      </c>
      <c r="J60" s="66">
        <v>1147.48</v>
      </c>
      <c r="K60" s="66">
        <f t="shared" si="6"/>
        <v>46.222014549614507</v>
      </c>
      <c r="L60" s="66">
        <f t="shared" si="7"/>
        <v>14.343500000000001</v>
      </c>
    </row>
    <row r="61" spans="2:12" x14ac:dyDescent="0.25">
      <c r="B61" s="65"/>
      <c r="C61" s="65"/>
      <c r="D61" s="65" t="s">
        <v>133</v>
      </c>
      <c r="E61" s="65"/>
      <c r="F61" s="65" t="s">
        <v>134</v>
      </c>
      <c r="G61" s="65">
        <f>G62+G63+G64+G65+G66+G67+G68+G69+G70</f>
        <v>57937.119999999995</v>
      </c>
      <c r="H61" s="65">
        <f>H62+H63+H64+H65+H66+H67+H68+H69+H70</f>
        <v>128233</v>
      </c>
      <c r="I61" s="65">
        <f>I62+I63+I64+I65+I66+I67+I68+I69+I70</f>
        <v>128233</v>
      </c>
      <c r="J61" s="65">
        <f>J62+J63+J64+J65+J66+J67+J68+J69+J70</f>
        <v>97179.799999999988</v>
      </c>
      <c r="K61" s="65">
        <f t="shared" si="6"/>
        <v>167.73322526214625</v>
      </c>
      <c r="L61" s="65">
        <f t="shared" si="7"/>
        <v>75.783768608704449</v>
      </c>
    </row>
    <row r="62" spans="2:12" x14ac:dyDescent="0.25">
      <c r="B62" s="66"/>
      <c r="C62" s="66"/>
      <c r="D62" s="66"/>
      <c r="E62" s="66" t="s">
        <v>135</v>
      </c>
      <c r="F62" s="66" t="s">
        <v>136</v>
      </c>
      <c r="G62" s="66">
        <v>3147.19</v>
      </c>
      <c r="H62" s="66">
        <v>8000</v>
      </c>
      <c r="I62" s="66">
        <v>8000</v>
      </c>
      <c r="J62" s="66">
        <v>6990.68</v>
      </c>
      <c r="K62" s="66">
        <f t="shared" si="6"/>
        <v>222.12449836203089</v>
      </c>
      <c r="L62" s="66">
        <f t="shared" si="7"/>
        <v>87.383499999999998</v>
      </c>
    </row>
    <row r="63" spans="2:12" x14ac:dyDescent="0.25">
      <c r="B63" s="66"/>
      <c r="C63" s="66"/>
      <c r="D63" s="66"/>
      <c r="E63" s="66" t="s">
        <v>137</v>
      </c>
      <c r="F63" s="66" t="s">
        <v>138</v>
      </c>
      <c r="G63" s="66">
        <v>5901.17</v>
      </c>
      <c r="H63" s="66">
        <v>24000</v>
      </c>
      <c r="I63" s="66">
        <v>24000</v>
      </c>
      <c r="J63" s="66">
        <v>13549.47</v>
      </c>
      <c r="K63" s="66">
        <f t="shared" si="6"/>
        <v>229.60650176151509</v>
      </c>
      <c r="L63" s="66">
        <f t="shared" si="7"/>
        <v>56.456125</v>
      </c>
    </row>
    <row r="64" spans="2:12" x14ac:dyDescent="0.25">
      <c r="B64" s="66"/>
      <c r="C64" s="66"/>
      <c r="D64" s="66"/>
      <c r="E64" s="66" t="s">
        <v>139</v>
      </c>
      <c r="F64" s="66" t="s">
        <v>140</v>
      </c>
      <c r="G64" s="66">
        <v>1151.6400000000001</v>
      </c>
      <c r="H64" s="66">
        <v>3000</v>
      </c>
      <c r="I64" s="66">
        <v>3000</v>
      </c>
      <c r="J64" s="66">
        <v>1373.73</v>
      </c>
      <c r="K64" s="66">
        <f t="shared" si="6"/>
        <v>119.28467229342502</v>
      </c>
      <c r="L64" s="66">
        <f t="shared" si="7"/>
        <v>45.790999999999997</v>
      </c>
    </row>
    <row r="65" spans="2:12" x14ac:dyDescent="0.25">
      <c r="B65" s="66"/>
      <c r="C65" s="66"/>
      <c r="D65" s="66"/>
      <c r="E65" s="66" t="s">
        <v>141</v>
      </c>
      <c r="F65" s="66" t="s">
        <v>142</v>
      </c>
      <c r="G65" s="66">
        <v>29517.27</v>
      </c>
      <c r="H65" s="66">
        <v>53000</v>
      </c>
      <c r="I65" s="66">
        <v>53000</v>
      </c>
      <c r="J65" s="66">
        <v>44903.040000000001</v>
      </c>
      <c r="K65" s="66">
        <f t="shared" si="6"/>
        <v>152.12463754269959</v>
      </c>
      <c r="L65" s="66">
        <f t="shared" si="7"/>
        <v>84.722716981132081</v>
      </c>
    </row>
    <row r="66" spans="2:12" x14ac:dyDescent="0.25">
      <c r="B66" s="66"/>
      <c r="C66" s="66"/>
      <c r="D66" s="66"/>
      <c r="E66" s="66" t="s">
        <v>143</v>
      </c>
      <c r="F66" s="66" t="s">
        <v>144</v>
      </c>
      <c r="G66" s="66">
        <v>0</v>
      </c>
      <c r="H66" s="66">
        <v>1300</v>
      </c>
      <c r="I66" s="66">
        <v>1300</v>
      </c>
      <c r="J66" s="66">
        <v>948.69</v>
      </c>
      <c r="K66" s="66" t="e">
        <f t="shared" si="6"/>
        <v>#DIV/0!</v>
      </c>
      <c r="L66" s="66">
        <f t="shared" si="7"/>
        <v>72.976153846153849</v>
      </c>
    </row>
    <row r="67" spans="2:12" x14ac:dyDescent="0.25">
      <c r="B67" s="66"/>
      <c r="C67" s="66"/>
      <c r="D67" s="66"/>
      <c r="E67" s="66" t="s">
        <v>145</v>
      </c>
      <c r="F67" s="66" t="s">
        <v>146</v>
      </c>
      <c r="G67" s="66">
        <v>2491.4899999999998</v>
      </c>
      <c r="H67" s="66">
        <v>5800</v>
      </c>
      <c r="I67" s="66">
        <v>5800</v>
      </c>
      <c r="J67" s="66">
        <v>5302.75</v>
      </c>
      <c r="K67" s="66">
        <f t="shared" si="6"/>
        <v>212.83448859919167</v>
      </c>
      <c r="L67" s="66">
        <f t="shared" si="7"/>
        <v>91.426724137931032</v>
      </c>
    </row>
    <row r="68" spans="2:12" x14ac:dyDescent="0.25">
      <c r="B68" s="66"/>
      <c r="C68" s="66"/>
      <c r="D68" s="66"/>
      <c r="E68" s="66" t="s">
        <v>147</v>
      </c>
      <c r="F68" s="66" t="s">
        <v>148</v>
      </c>
      <c r="G68" s="66">
        <v>4471.88</v>
      </c>
      <c r="H68" s="66">
        <v>12000</v>
      </c>
      <c r="I68" s="66">
        <v>12000</v>
      </c>
      <c r="J68" s="66">
        <v>5090.3999999999996</v>
      </c>
      <c r="K68" s="66">
        <f t="shared" si="6"/>
        <v>113.83131926616991</v>
      </c>
      <c r="L68" s="66">
        <f t="shared" si="7"/>
        <v>42.419999999999995</v>
      </c>
    </row>
    <row r="69" spans="2:12" x14ac:dyDescent="0.25">
      <c r="B69" s="66"/>
      <c r="C69" s="66"/>
      <c r="D69" s="66"/>
      <c r="E69" s="66" t="s">
        <v>149</v>
      </c>
      <c r="F69" s="66" t="s">
        <v>150</v>
      </c>
      <c r="G69" s="66">
        <v>0</v>
      </c>
      <c r="H69" s="66">
        <v>133</v>
      </c>
      <c r="I69" s="66">
        <v>133</v>
      </c>
      <c r="J69" s="66">
        <v>0</v>
      </c>
      <c r="K69" s="66" t="e">
        <f t="shared" ref="K69:K94" si="8">(J69*100)/G69</f>
        <v>#DIV/0!</v>
      </c>
      <c r="L69" s="66">
        <f t="shared" ref="L69:L94" si="9">(J69*100)/I69</f>
        <v>0</v>
      </c>
    </row>
    <row r="70" spans="2:12" x14ac:dyDescent="0.25">
      <c r="B70" s="66"/>
      <c r="C70" s="66"/>
      <c r="D70" s="66"/>
      <c r="E70" s="66" t="s">
        <v>151</v>
      </c>
      <c r="F70" s="66" t="s">
        <v>152</v>
      </c>
      <c r="G70" s="66">
        <v>11256.48</v>
      </c>
      <c r="H70" s="66">
        <v>21000</v>
      </c>
      <c r="I70" s="66">
        <v>21000</v>
      </c>
      <c r="J70" s="66">
        <v>19021.04</v>
      </c>
      <c r="K70" s="66">
        <f t="shared" si="8"/>
        <v>168.9785794493483</v>
      </c>
      <c r="L70" s="66">
        <f t="shared" si="9"/>
        <v>90.576380952380958</v>
      </c>
    </row>
    <row r="71" spans="2:12" x14ac:dyDescent="0.25">
      <c r="B71" s="65"/>
      <c r="C71" s="65"/>
      <c r="D71" s="65" t="s">
        <v>153</v>
      </c>
      <c r="E71" s="65"/>
      <c r="F71" s="65" t="s">
        <v>154</v>
      </c>
      <c r="G71" s="65">
        <f>G72+G73+G74+G75+G76</f>
        <v>28187.389999999996</v>
      </c>
      <c r="H71" s="65">
        <f>H72+H73+H74+H75+H76</f>
        <v>57500</v>
      </c>
      <c r="I71" s="65">
        <f>I72+I73+I74+I75+I76</f>
        <v>57500</v>
      </c>
      <c r="J71" s="65">
        <f>J72+J73+J74+J75+J76</f>
        <v>34439.479999999996</v>
      </c>
      <c r="K71" s="65">
        <f t="shared" si="8"/>
        <v>122.18045019421805</v>
      </c>
      <c r="L71" s="65">
        <f t="shared" si="9"/>
        <v>59.894747826086949</v>
      </c>
    </row>
    <row r="72" spans="2:12" x14ac:dyDescent="0.25">
      <c r="B72" s="66"/>
      <c r="C72" s="66"/>
      <c r="D72" s="66"/>
      <c r="E72" s="66" t="s">
        <v>155</v>
      </c>
      <c r="F72" s="66" t="s">
        <v>156</v>
      </c>
      <c r="G72" s="66">
        <v>25077.03</v>
      </c>
      <c r="H72" s="66">
        <v>49000</v>
      </c>
      <c r="I72" s="66">
        <v>49000</v>
      </c>
      <c r="J72" s="66">
        <v>29162.89</v>
      </c>
      <c r="K72" s="66">
        <f t="shared" si="8"/>
        <v>116.29323727730119</v>
      </c>
      <c r="L72" s="66">
        <f t="shared" si="9"/>
        <v>59.516102040816328</v>
      </c>
    </row>
    <row r="73" spans="2:12" x14ac:dyDescent="0.25">
      <c r="B73" s="66"/>
      <c r="C73" s="66"/>
      <c r="D73" s="66"/>
      <c r="E73" s="66" t="s">
        <v>157</v>
      </c>
      <c r="F73" s="66" t="s">
        <v>158</v>
      </c>
      <c r="G73" s="66">
        <v>2015.12</v>
      </c>
      <c r="H73" s="66">
        <v>4100</v>
      </c>
      <c r="I73" s="66">
        <v>4100</v>
      </c>
      <c r="J73" s="66">
        <v>4228.2</v>
      </c>
      <c r="K73" s="66">
        <f t="shared" si="8"/>
        <v>209.82373258168249</v>
      </c>
      <c r="L73" s="66">
        <f t="shared" si="9"/>
        <v>103.12682926829268</v>
      </c>
    </row>
    <row r="74" spans="2:12" x14ac:dyDescent="0.25">
      <c r="B74" s="66"/>
      <c r="C74" s="66"/>
      <c r="D74" s="66"/>
      <c r="E74" s="66" t="s">
        <v>159</v>
      </c>
      <c r="F74" s="66" t="s">
        <v>160</v>
      </c>
      <c r="G74" s="66">
        <v>720.17</v>
      </c>
      <c r="H74" s="66">
        <v>1600</v>
      </c>
      <c r="I74" s="66">
        <v>1600</v>
      </c>
      <c r="J74" s="66">
        <v>230.56</v>
      </c>
      <c r="K74" s="66">
        <f t="shared" si="8"/>
        <v>32.014663204521156</v>
      </c>
      <c r="L74" s="66">
        <f t="shared" si="9"/>
        <v>14.41</v>
      </c>
    </row>
    <row r="75" spans="2:12" x14ac:dyDescent="0.25">
      <c r="B75" s="66"/>
      <c r="C75" s="66"/>
      <c r="D75" s="66"/>
      <c r="E75" s="66" t="s">
        <v>161</v>
      </c>
      <c r="F75" s="66" t="s">
        <v>162</v>
      </c>
      <c r="G75" s="66">
        <v>0</v>
      </c>
      <c r="H75" s="66">
        <v>0</v>
      </c>
      <c r="I75" s="66">
        <v>0</v>
      </c>
      <c r="J75" s="66">
        <v>0</v>
      </c>
      <c r="K75" s="66" t="e">
        <f t="shared" si="8"/>
        <v>#DIV/0!</v>
      </c>
      <c r="L75" s="66" t="e">
        <f t="shared" si="9"/>
        <v>#DIV/0!</v>
      </c>
    </row>
    <row r="76" spans="2:12" x14ac:dyDescent="0.25">
      <c r="B76" s="66"/>
      <c r="C76" s="66"/>
      <c r="D76" s="66"/>
      <c r="E76" s="66" t="s">
        <v>163</v>
      </c>
      <c r="F76" s="66" t="s">
        <v>154</v>
      </c>
      <c r="G76" s="66">
        <v>375.07</v>
      </c>
      <c r="H76" s="66">
        <v>2800</v>
      </c>
      <c r="I76" s="66">
        <v>2800</v>
      </c>
      <c r="J76" s="66">
        <v>817.83</v>
      </c>
      <c r="K76" s="66">
        <f t="shared" si="8"/>
        <v>218.04729783773695</v>
      </c>
      <c r="L76" s="66">
        <f t="shared" si="9"/>
        <v>29.208214285714284</v>
      </c>
    </row>
    <row r="77" spans="2:12" x14ac:dyDescent="0.25">
      <c r="B77" s="65"/>
      <c r="C77" s="65" t="s">
        <v>164</v>
      </c>
      <c r="D77" s="65"/>
      <c r="E77" s="65"/>
      <c r="F77" s="65" t="s">
        <v>165</v>
      </c>
      <c r="G77" s="65">
        <f t="shared" ref="G77:J78" si="10">G78</f>
        <v>750</v>
      </c>
      <c r="H77" s="65">
        <f t="shared" si="10"/>
        <v>1000</v>
      </c>
      <c r="I77" s="65">
        <f t="shared" si="10"/>
        <v>1000</v>
      </c>
      <c r="J77" s="65">
        <f t="shared" si="10"/>
        <v>805</v>
      </c>
      <c r="K77" s="65">
        <f t="shared" si="8"/>
        <v>107.33333333333333</v>
      </c>
      <c r="L77" s="65">
        <f t="shared" si="9"/>
        <v>80.5</v>
      </c>
    </row>
    <row r="78" spans="2:12" x14ac:dyDescent="0.25">
      <c r="B78" s="65"/>
      <c r="C78" s="65"/>
      <c r="D78" s="65" t="s">
        <v>166</v>
      </c>
      <c r="E78" s="65"/>
      <c r="F78" s="65" t="s">
        <v>167</v>
      </c>
      <c r="G78" s="65">
        <f t="shared" si="10"/>
        <v>750</v>
      </c>
      <c r="H78" s="65">
        <f t="shared" si="10"/>
        <v>1000</v>
      </c>
      <c r="I78" s="65">
        <f t="shared" si="10"/>
        <v>1000</v>
      </c>
      <c r="J78" s="65">
        <f t="shared" si="10"/>
        <v>805</v>
      </c>
      <c r="K78" s="65">
        <f t="shared" si="8"/>
        <v>107.33333333333333</v>
      </c>
      <c r="L78" s="65">
        <f t="shared" si="9"/>
        <v>80.5</v>
      </c>
    </row>
    <row r="79" spans="2:12" x14ac:dyDescent="0.25">
      <c r="B79" s="66"/>
      <c r="C79" s="66"/>
      <c r="D79" s="66"/>
      <c r="E79" s="66" t="s">
        <v>168</v>
      </c>
      <c r="F79" s="66" t="s">
        <v>169</v>
      </c>
      <c r="G79" s="66">
        <v>750</v>
      </c>
      <c r="H79" s="66">
        <v>1000</v>
      </c>
      <c r="I79" s="66">
        <v>1000</v>
      </c>
      <c r="J79" s="66">
        <v>805</v>
      </c>
      <c r="K79" s="66">
        <f t="shared" si="8"/>
        <v>107.33333333333333</v>
      </c>
      <c r="L79" s="66">
        <f t="shared" si="9"/>
        <v>80.5</v>
      </c>
    </row>
    <row r="80" spans="2:12" x14ac:dyDescent="0.25">
      <c r="B80" s="65"/>
      <c r="C80" s="65" t="s">
        <v>170</v>
      </c>
      <c r="D80" s="65"/>
      <c r="E80" s="65"/>
      <c r="F80" s="65" t="s">
        <v>171</v>
      </c>
      <c r="G80" s="65">
        <f t="shared" ref="G80:J81" si="11">G81</f>
        <v>32875.51</v>
      </c>
      <c r="H80" s="65">
        <f t="shared" si="11"/>
        <v>38000</v>
      </c>
      <c r="I80" s="65">
        <f t="shared" si="11"/>
        <v>38000</v>
      </c>
      <c r="J80" s="65">
        <f t="shared" si="11"/>
        <v>10151.23</v>
      </c>
      <c r="K80" s="65">
        <f t="shared" si="8"/>
        <v>30.877787143073977</v>
      </c>
      <c r="L80" s="65">
        <f t="shared" si="9"/>
        <v>26.713763157894736</v>
      </c>
    </row>
    <row r="81" spans="2:12" x14ac:dyDescent="0.25">
      <c r="B81" s="65"/>
      <c r="C81" s="65"/>
      <c r="D81" s="65" t="s">
        <v>172</v>
      </c>
      <c r="E81" s="65"/>
      <c r="F81" s="65" t="s">
        <v>173</v>
      </c>
      <c r="G81" s="65">
        <f t="shared" si="11"/>
        <v>32875.51</v>
      </c>
      <c r="H81" s="65">
        <f t="shared" si="11"/>
        <v>38000</v>
      </c>
      <c r="I81" s="65">
        <f t="shared" si="11"/>
        <v>38000</v>
      </c>
      <c r="J81" s="65">
        <f t="shared" si="11"/>
        <v>10151.23</v>
      </c>
      <c r="K81" s="65">
        <f t="shared" si="8"/>
        <v>30.877787143073977</v>
      </c>
      <c r="L81" s="65">
        <f t="shared" si="9"/>
        <v>26.713763157894736</v>
      </c>
    </row>
    <row r="82" spans="2:12" x14ac:dyDescent="0.25">
      <c r="B82" s="66"/>
      <c r="C82" s="66"/>
      <c r="D82" s="66"/>
      <c r="E82" s="66" t="s">
        <v>174</v>
      </c>
      <c r="F82" s="66" t="s">
        <v>175</v>
      </c>
      <c r="G82" s="66">
        <v>32875.51</v>
      </c>
      <c r="H82" s="66">
        <v>38000</v>
      </c>
      <c r="I82" s="66">
        <v>38000</v>
      </c>
      <c r="J82" s="66">
        <v>10151.23</v>
      </c>
      <c r="K82" s="66">
        <f t="shared" si="8"/>
        <v>30.877787143073977</v>
      </c>
      <c r="L82" s="66">
        <f t="shared" si="9"/>
        <v>26.713763157894736</v>
      </c>
    </row>
    <row r="83" spans="2:12" x14ac:dyDescent="0.25">
      <c r="B83" s="65" t="s">
        <v>176</v>
      </c>
      <c r="C83" s="65"/>
      <c r="D83" s="65"/>
      <c r="E83" s="65"/>
      <c r="F83" s="65" t="s">
        <v>177</v>
      </c>
      <c r="G83" s="65">
        <f>G84+G92</f>
        <v>27270.81</v>
      </c>
      <c r="H83" s="65">
        <f>H84+H92</f>
        <v>217500</v>
      </c>
      <c r="I83" s="65">
        <f>I84+I92</f>
        <v>461470</v>
      </c>
      <c r="J83" s="65">
        <f>J84+J92</f>
        <v>143346.12</v>
      </c>
      <c r="K83" s="65">
        <f t="shared" si="8"/>
        <v>525.63939244928918</v>
      </c>
      <c r="L83" s="65">
        <f t="shared" si="9"/>
        <v>31.062933668494161</v>
      </c>
    </row>
    <row r="84" spans="2:12" x14ac:dyDescent="0.25">
      <c r="B84" s="65"/>
      <c r="C84" s="65" t="s">
        <v>178</v>
      </c>
      <c r="D84" s="65"/>
      <c r="E84" s="65"/>
      <c r="F84" s="65" t="s">
        <v>179</v>
      </c>
      <c r="G84" s="65">
        <f>G85+G90</f>
        <v>26739.93</v>
      </c>
      <c r="H84" s="65">
        <f>H85+H90</f>
        <v>117500</v>
      </c>
      <c r="I84" s="65">
        <f>I85+I90</f>
        <v>241470</v>
      </c>
      <c r="J84" s="65">
        <f>J85+J90</f>
        <v>138396.12</v>
      </c>
      <c r="K84" s="65">
        <f t="shared" si="8"/>
        <v>517.56350895458593</v>
      </c>
      <c r="L84" s="65">
        <f t="shared" si="9"/>
        <v>57.314001739346502</v>
      </c>
    </row>
    <row r="85" spans="2:12" x14ac:dyDescent="0.25">
      <c r="B85" s="65"/>
      <c r="C85" s="65"/>
      <c r="D85" s="65" t="s">
        <v>180</v>
      </c>
      <c r="E85" s="65"/>
      <c r="F85" s="65" t="s">
        <v>181</v>
      </c>
      <c r="G85" s="65">
        <f>G86+G87+G88+G89</f>
        <v>872.25</v>
      </c>
      <c r="H85" s="65">
        <f>H86+H87+H88+H89</f>
        <v>17500</v>
      </c>
      <c r="I85" s="65">
        <f>I86+I87+I88+I89</f>
        <v>28470</v>
      </c>
      <c r="J85" s="65">
        <f>SUM(J86:J89)</f>
        <v>6451.12</v>
      </c>
      <c r="K85" s="65">
        <f t="shared" si="8"/>
        <v>739.59529951275442</v>
      </c>
      <c r="L85" s="65">
        <f t="shared" si="9"/>
        <v>22.659360730593608</v>
      </c>
    </row>
    <row r="86" spans="2:12" x14ac:dyDescent="0.25">
      <c r="B86" s="66"/>
      <c r="C86" s="66"/>
      <c r="D86" s="66"/>
      <c r="E86" s="66" t="s">
        <v>182</v>
      </c>
      <c r="F86" s="66" t="s">
        <v>183</v>
      </c>
      <c r="G86" s="66">
        <v>872.25</v>
      </c>
      <c r="H86" s="66">
        <v>4500</v>
      </c>
      <c r="I86" s="66">
        <v>4500</v>
      </c>
      <c r="J86" s="66">
        <v>1165.99</v>
      </c>
      <c r="K86" s="66">
        <f t="shared" si="8"/>
        <v>133.67612496417311</v>
      </c>
      <c r="L86" s="66">
        <f t="shared" si="9"/>
        <v>25.910888888888888</v>
      </c>
    </row>
    <row r="87" spans="2:12" x14ac:dyDescent="0.25">
      <c r="B87" s="66"/>
      <c r="C87" s="66"/>
      <c r="D87" s="66"/>
      <c r="E87" s="66" t="s">
        <v>184</v>
      </c>
      <c r="F87" s="66" t="s">
        <v>185</v>
      </c>
      <c r="G87" s="66">
        <v>0</v>
      </c>
      <c r="H87" s="66">
        <v>500</v>
      </c>
      <c r="I87" s="66">
        <v>500</v>
      </c>
      <c r="J87" s="66">
        <v>0</v>
      </c>
      <c r="K87" s="66" t="e">
        <f t="shared" si="8"/>
        <v>#DIV/0!</v>
      </c>
      <c r="L87" s="66">
        <f t="shared" si="9"/>
        <v>0</v>
      </c>
    </row>
    <row r="88" spans="2:12" x14ac:dyDescent="0.25">
      <c r="B88" s="66"/>
      <c r="C88" s="66"/>
      <c r="D88" s="66"/>
      <c r="E88" s="66" t="s">
        <v>186</v>
      </c>
      <c r="F88" s="66" t="s">
        <v>187</v>
      </c>
      <c r="G88" s="66">
        <v>0</v>
      </c>
      <c r="H88" s="66">
        <v>1150</v>
      </c>
      <c r="I88" s="66">
        <v>1150</v>
      </c>
      <c r="J88" s="66">
        <v>0</v>
      </c>
      <c r="K88" s="66" t="e">
        <f t="shared" si="8"/>
        <v>#DIV/0!</v>
      </c>
      <c r="L88" s="66">
        <f t="shared" si="9"/>
        <v>0</v>
      </c>
    </row>
    <row r="89" spans="2:12" x14ac:dyDescent="0.25">
      <c r="B89" s="66"/>
      <c r="C89" s="66"/>
      <c r="D89" s="66"/>
      <c r="E89" s="66" t="s">
        <v>188</v>
      </c>
      <c r="F89" s="66" t="s">
        <v>189</v>
      </c>
      <c r="G89" s="66">
        <v>0</v>
      </c>
      <c r="H89" s="66">
        <v>11350</v>
      </c>
      <c r="I89" s="66">
        <v>22320</v>
      </c>
      <c r="J89" s="66">
        <v>5285.13</v>
      </c>
      <c r="K89" s="66" t="e">
        <f t="shared" si="8"/>
        <v>#DIV/0!</v>
      </c>
      <c r="L89" s="66">
        <f t="shared" si="9"/>
        <v>23.678897849462366</v>
      </c>
    </row>
    <row r="90" spans="2:12" x14ac:dyDescent="0.25">
      <c r="B90" s="65"/>
      <c r="C90" s="65"/>
      <c r="D90" s="65" t="s">
        <v>190</v>
      </c>
      <c r="E90" s="65"/>
      <c r="F90" s="65" t="s">
        <v>191</v>
      </c>
      <c r="G90" s="65">
        <f>G91</f>
        <v>25867.68</v>
      </c>
      <c r="H90" s="65">
        <f>H91</f>
        <v>100000</v>
      </c>
      <c r="I90" s="65">
        <f>I91</f>
        <v>213000</v>
      </c>
      <c r="J90" s="65">
        <f>J91</f>
        <v>131945</v>
      </c>
      <c r="K90" s="65">
        <f t="shared" si="8"/>
        <v>510.07666709963939</v>
      </c>
      <c r="L90" s="65">
        <f t="shared" si="9"/>
        <v>61.94600938967136</v>
      </c>
    </row>
    <row r="91" spans="2:12" x14ac:dyDescent="0.25">
      <c r="B91" s="66"/>
      <c r="C91" s="66"/>
      <c r="D91" s="66"/>
      <c r="E91" s="66" t="s">
        <v>192</v>
      </c>
      <c r="F91" s="66" t="s">
        <v>193</v>
      </c>
      <c r="G91" s="66">
        <v>25867.68</v>
      </c>
      <c r="H91" s="66">
        <v>100000</v>
      </c>
      <c r="I91" s="66">
        <v>213000</v>
      </c>
      <c r="J91" s="66">
        <v>131945</v>
      </c>
      <c r="K91" s="66">
        <f t="shared" si="8"/>
        <v>510.07666709963939</v>
      </c>
      <c r="L91" s="66">
        <f t="shared" si="9"/>
        <v>61.94600938967136</v>
      </c>
    </row>
    <row r="92" spans="2:12" x14ac:dyDescent="0.25">
      <c r="B92" s="65"/>
      <c r="C92" s="65" t="s">
        <v>194</v>
      </c>
      <c r="D92" s="65"/>
      <c r="E92" s="65"/>
      <c r="F92" s="65" t="s">
        <v>195</v>
      </c>
      <c r="G92" s="65">
        <f t="shared" ref="G92:J93" si="12">G93</f>
        <v>530.88</v>
      </c>
      <c r="H92" s="65">
        <f t="shared" si="12"/>
        <v>100000</v>
      </c>
      <c r="I92" s="65">
        <f t="shared" si="12"/>
        <v>220000</v>
      </c>
      <c r="J92" s="65">
        <f t="shared" si="12"/>
        <v>4950</v>
      </c>
      <c r="K92" s="65">
        <f t="shared" si="8"/>
        <v>932.41410488245936</v>
      </c>
      <c r="L92" s="65">
        <f t="shared" si="9"/>
        <v>2.25</v>
      </c>
    </row>
    <row r="93" spans="2:12" x14ac:dyDescent="0.25">
      <c r="B93" s="65"/>
      <c r="C93" s="65"/>
      <c r="D93" s="65" t="s">
        <v>196</v>
      </c>
      <c r="E93" s="65"/>
      <c r="F93" s="65" t="s">
        <v>197</v>
      </c>
      <c r="G93" s="65">
        <f t="shared" si="12"/>
        <v>530.88</v>
      </c>
      <c r="H93" s="65">
        <f t="shared" si="12"/>
        <v>100000</v>
      </c>
      <c r="I93" s="65">
        <f t="shared" si="12"/>
        <v>220000</v>
      </c>
      <c r="J93" s="65">
        <f t="shared" si="12"/>
        <v>4950</v>
      </c>
      <c r="K93" s="65">
        <f t="shared" si="8"/>
        <v>932.41410488245936</v>
      </c>
      <c r="L93" s="65">
        <f t="shared" si="9"/>
        <v>2.25</v>
      </c>
    </row>
    <row r="94" spans="2:12" x14ac:dyDescent="0.25">
      <c r="B94" s="66"/>
      <c r="C94" s="66"/>
      <c r="D94" s="66"/>
      <c r="E94" s="66" t="s">
        <v>198</v>
      </c>
      <c r="F94" s="66" t="s">
        <v>197</v>
      </c>
      <c r="G94" s="66">
        <v>530.88</v>
      </c>
      <c r="H94" s="66">
        <v>100000</v>
      </c>
      <c r="I94" s="66">
        <v>220000</v>
      </c>
      <c r="J94" s="66">
        <v>4950</v>
      </c>
      <c r="K94" s="66">
        <f t="shared" si="8"/>
        <v>932.41410488245936</v>
      </c>
      <c r="L94" s="66">
        <f t="shared" si="9"/>
        <v>2.25</v>
      </c>
    </row>
    <row r="95" spans="2:12" x14ac:dyDescent="0.25">
      <c r="B95" s="65"/>
      <c r="C95" s="66"/>
      <c r="D95" s="67"/>
      <c r="E95" s="68"/>
      <c r="F95" s="8"/>
      <c r="G95" s="65"/>
      <c r="H95" s="65"/>
      <c r="I95" s="65"/>
      <c r="J95" s="65"/>
      <c r="K95" s="70"/>
      <c r="L95" s="70"/>
    </row>
  </sheetData>
  <mergeCells count="7">
    <mergeCell ref="B35:F35"/>
    <mergeCell ref="B36:F36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topLeftCell="A4" workbookViewId="0">
      <selection activeCell="F7" sqref="F7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7.45" x14ac:dyDescent="0.3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07" t="s">
        <v>16</v>
      </c>
      <c r="C2" s="107"/>
      <c r="D2" s="107"/>
      <c r="E2" s="107"/>
      <c r="F2" s="107"/>
      <c r="G2" s="107"/>
      <c r="H2" s="107"/>
    </row>
    <row r="3" spans="1:8" ht="17.45" x14ac:dyDescent="0.3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ht="14.45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ht="14.45" x14ac:dyDescent="0.3">
      <c r="B6" s="8" t="s">
        <v>39</v>
      </c>
      <c r="C6" s="71">
        <f>C7+C9+C11+C13</f>
        <v>1687696.3499999999</v>
      </c>
      <c r="D6" s="71">
        <f>D7+D9+D11+D13</f>
        <v>4283090</v>
      </c>
      <c r="E6" s="71">
        <f>E7+E9+E11+E13</f>
        <v>4527060</v>
      </c>
      <c r="F6" s="71">
        <f>F7+F9+F11+F13</f>
        <v>2178832.06</v>
      </c>
      <c r="G6" s="72">
        <f t="shared" ref="G6:G23" si="0">(F6*100)/C6</f>
        <v>129.10095231289682</v>
      </c>
      <c r="H6" s="72">
        <f t="shared" ref="H6:H14" si="1">(F6*100)/E6</f>
        <v>48.129074056893437</v>
      </c>
    </row>
    <row r="7" spans="1:8" x14ac:dyDescent="0.25">
      <c r="A7"/>
      <c r="B7" s="8" t="s">
        <v>199</v>
      </c>
      <c r="C7" s="71">
        <f>C8</f>
        <v>1629700.71</v>
      </c>
      <c r="D7" s="71">
        <f>D8</f>
        <v>4161090</v>
      </c>
      <c r="E7" s="71">
        <f>E8</f>
        <v>4405060</v>
      </c>
      <c r="F7" s="71">
        <f>F8</f>
        <v>2142056.91</v>
      </c>
      <c r="G7" s="72">
        <f t="shared" si="0"/>
        <v>131.43866826934132</v>
      </c>
      <c r="H7" s="72">
        <f t="shared" si="1"/>
        <v>48.627190322038743</v>
      </c>
    </row>
    <row r="8" spans="1:8" x14ac:dyDescent="0.25">
      <c r="A8"/>
      <c r="B8" s="16" t="s">
        <v>200</v>
      </c>
      <c r="C8" s="73">
        <v>1629700.71</v>
      </c>
      <c r="D8" s="73">
        <v>4161090</v>
      </c>
      <c r="E8" s="73">
        <v>4405060</v>
      </c>
      <c r="F8" s="74">
        <v>2142056.91</v>
      </c>
      <c r="G8" s="70">
        <f t="shared" si="0"/>
        <v>131.43866826934132</v>
      </c>
      <c r="H8" s="70">
        <f t="shared" si="1"/>
        <v>48.627190322038743</v>
      </c>
    </row>
    <row r="9" spans="1:8" ht="14.45" x14ac:dyDescent="0.3">
      <c r="A9"/>
      <c r="B9" s="8" t="s">
        <v>201</v>
      </c>
      <c r="C9" s="71">
        <f>C10</f>
        <v>11514.18</v>
      </c>
      <c r="D9" s="71">
        <f>D10</f>
        <v>50000</v>
      </c>
      <c r="E9" s="71">
        <f>E10</f>
        <v>50000</v>
      </c>
      <c r="F9" s="71">
        <f>F10</f>
        <v>19294.32</v>
      </c>
      <c r="G9" s="72">
        <f t="shared" si="0"/>
        <v>167.57007446470351</v>
      </c>
      <c r="H9" s="72">
        <f t="shared" si="1"/>
        <v>38.588639999999998</v>
      </c>
    </row>
    <row r="10" spans="1:8" ht="14.45" x14ac:dyDescent="0.3">
      <c r="A10"/>
      <c r="B10" s="16" t="s">
        <v>202</v>
      </c>
      <c r="C10" s="73">
        <v>11514.18</v>
      </c>
      <c r="D10" s="73">
        <v>50000</v>
      </c>
      <c r="E10" s="73">
        <v>50000</v>
      </c>
      <c r="F10" s="74">
        <v>19294.32</v>
      </c>
      <c r="G10" s="70">
        <f t="shared" si="0"/>
        <v>167.57007446470351</v>
      </c>
      <c r="H10" s="70">
        <f t="shared" si="1"/>
        <v>38.588639999999998</v>
      </c>
    </row>
    <row r="11" spans="1:8" ht="14.45" x14ac:dyDescent="0.3">
      <c r="A11"/>
      <c r="B11" s="8" t="s">
        <v>203</v>
      </c>
      <c r="C11" s="71">
        <f>C12</f>
        <v>32875.51</v>
      </c>
      <c r="D11" s="71">
        <f>D12</f>
        <v>32000</v>
      </c>
      <c r="E11" s="71">
        <f>E12</f>
        <v>32000</v>
      </c>
      <c r="F11" s="71">
        <f>F12</f>
        <v>10151.23</v>
      </c>
      <c r="G11" s="72">
        <f t="shared" si="0"/>
        <v>30.877787143073977</v>
      </c>
      <c r="H11" s="72">
        <f t="shared" si="1"/>
        <v>31.722593750000001</v>
      </c>
    </row>
    <row r="12" spans="1:8" x14ac:dyDescent="0.25">
      <c r="A12"/>
      <c r="B12" s="16" t="s">
        <v>204</v>
      </c>
      <c r="C12" s="73">
        <v>32875.51</v>
      </c>
      <c r="D12" s="73">
        <v>32000</v>
      </c>
      <c r="E12" s="73">
        <v>32000</v>
      </c>
      <c r="F12" s="74">
        <v>10151.23</v>
      </c>
      <c r="G12" s="70">
        <f t="shared" si="0"/>
        <v>30.877787143073977</v>
      </c>
      <c r="H12" s="70">
        <f t="shared" si="1"/>
        <v>31.722593750000001</v>
      </c>
    </row>
    <row r="13" spans="1:8" x14ac:dyDescent="0.25">
      <c r="A13"/>
      <c r="B13" s="8" t="s">
        <v>205</v>
      </c>
      <c r="C13" s="71">
        <f>C14</f>
        <v>13605.95</v>
      </c>
      <c r="D13" s="71">
        <f>D14</f>
        <v>40000</v>
      </c>
      <c r="E13" s="71">
        <f>E14</f>
        <v>40000</v>
      </c>
      <c r="F13" s="71">
        <f>F14</f>
        <v>7329.6</v>
      </c>
      <c r="G13" s="72">
        <f t="shared" si="0"/>
        <v>53.870549281748055</v>
      </c>
      <c r="H13" s="72">
        <f t="shared" si="1"/>
        <v>18.324000000000002</v>
      </c>
    </row>
    <row r="14" spans="1:8" x14ac:dyDescent="0.25">
      <c r="A14"/>
      <c r="B14" s="16" t="s">
        <v>206</v>
      </c>
      <c r="C14" s="73">
        <v>13605.95</v>
      </c>
      <c r="D14" s="73">
        <v>40000</v>
      </c>
      <c r="E14" s="73">
        <v>40000</v>
      </c>
      <c r="F14" s="74">
        <v>7329.6</v>
      </c>
      <c r="G14" s="70">
        <f t="shared" si="0"/>
        <v>53.870549281748055</v>
      </c>
      <c r="H14" s="70">
        <f t="shared" si="1"/>
        <v>18.324000000000002</v>
      </c>
    </row>
    <row r="15" spans="1:8" ht="14.45" x14ac:dyDescent="0.3">
      <c r="A15"/>
      <c r="B15" s="8" t="s">
        <v>32</v>
      </c>
      <c r="C15" s="75">
        <f>C16+C18+C20+C22</f>
        <v>1686833.71</v>
      </c>
      <c r="D15" s="75">
        <f>D16+D18+D20+D22</f>
        <v>4294090</v>
      </c>
      <c r="E15" s="75">
        <f>E16+E18+E20+E22</f>
        <v>4538060</v>
      </c>
      <c r="F15" s="75">
        <f>F16+F18+F20+F22</f>
        <v>2194077.0700000003</v>
      </c>
      <c r="G15" s="72">
        <f t="shared" si="0"/>
        <v>130.07073886376153</v>
      </c>
      <c r="H15" s="72">
        <f t="shared" ref="H15:H23" si="2">(F15*100)/E15</f>
        <v>48.34834863355708</v>
      </c>
    </row>
    <row r="16" spans="1:8" x14ac:dyDescent="0.25">
      <c r="A16"/>
      <c r="B16" s="8" t="s">
        <v>199</v>
      </c>
      <c r="C16" s="75">
        <f>C17</f>
        <v>1629700.71</v>
      </c>
      <c r="D16" s="75">
        <f>D17</f>
        <v>4161090</v>
      </c>
      <c r="E16" s="75">
        <f>E17</f>
        <v>4405060</v>
      </c>
      <c r="F16" s="75">
        <f>F17</f>
        <v>2142056.91</v>
      </c>
      <c r="G16" s="72">
        <f t="shared" si="0"/>
        <v>131.43866826934132</v>
      </c>
      <c r="H16" s="72">
        <f t="shared" si="2"/>
        <v>48.627190322038743</v>
      </c>
    </row>
    <row r="17" spans="1:8" x14ac:dyDescent="0.25">
      <c r="A17"/>
      <c r="B17" s="16" t="s">
        <v>200</v>
      </c>
      <c r="C17" s="73">
        <v>1629700.71</v>
      </c>
      <c r="D17" s="73">
        <v>4161090</v>
      </c>
      <c r="E17" s="76">
        <v>4405060</v>
      </c>
      <c r="F17" s="74">
        <v>2142056.91</v>
      </c>
      <c r="G17" s="70">
        <f t="shared" si="0"/>
        <v>131.43866826934132</v>
      </c>
      <c r="H17" s="70">
        <f t="shared" si="2"/>
        <v>48.627190322038743</v>
      </c>
    </row>
    <row r="18" spans="1:8" ht="14.45" x14ac:dyDescent="0.3">
      <c r="A18"/>
      <c r="B18" s="8" t="s">
        <v>201</v>
      </c>
      <c r="C18" s="75">
        <f>C19</f>
        <v>13604.97</v>
      </c>
      <c r="D18" s="75">
        <f>D19</f>
        <v>55000</v>
      </c>
      <c r="E18" s="75">
        <f>E19</f>
        <v>55000</v>
      </c>
      <c r="F18" s="75">
        <f>F19</f>
        <v>29724.69</v>
      </c>
      <c r="G18" s="72">
        <f t="shared" si="0"/>
        <v>218.4840539890937</v>
      </c>
      <c r="H18" s="72">
        <f t="shared" si="2"/>
        <v>54.04489090909091</v>
      </c>
    </row>
    <row r="19" spans="1:8" ht="14.45" x14ac:dyDescent="0.3">
      <c r="A19"/>
      <c r="B19" s="16" t="s">
        <v>202</v>
      </c>
      <c r="C19" s="73">
        <v>13604.97</v>
      </c>
      <c r="D19" s="73">
        <v>55000</v>
      </c>
      <c r="E19" s="76">
        <v>55000</v>
      </c>
      <c r="F19" s="74">
        <v>29724.69</v>
      </c>
      <c r="G19" s="70">
        <f t="shared" si="0"/>
        <v>218.4840539890937</v>
      </c>
      <c r="H19" s="70">
        <f t="shared" si="2"/>
        <v>54.04489090909091</v>
      </c>
    </row>
    <row r="20" spans="1:8" ht="14.45" x14ac:dyDescent="0.3">
      <c r="A20"/>
      <c r="B20" s="8" t="s">
        <v>203</v>
      </c>
      <c r="C20" s="75">
        <f>C21</f>
        <v>32875.51</v>
      </c>
      <c r="D20" s="75">
        <f>D21</f>
        <v>38000</v>
      </c>
      <c r="E20" s="75">
        <f>E21</f>
        <v>38000</v>
      </c>
      <c r="F20" s="75">
        <f>F21</f>
        <v>10151.23</v>
      </c>
      <c r="G20" s="72">
        <f t="shared" si="0"/>
        <v>30.877787143073977</v>
      </c>
      <c r="H20" s="72">
        <f t="shared" si="2"/>
        <v>26.713763157894736</v>
      </c>
    </row>
    <row r="21" spans="1:8" x14ac:dyDescent="0.25">
      <c r="A21"/>
      <c r="B21" s="16" t="s">
        <v>204</v>
      </c>
      <c r="C21" s="73">
        <v>32875.51</v>
      </c>
      <c r="D21" s="73">
        <v>38000</v>
      </c>
      <c r="E21" s="76">
        <v>38000</v>
      </c>
      <c r="F21" s="74">
        <v>10151.23</v>
      </c>
      <c r="G21" s="70">
        <f t="shared" si="0"/>
        <v>30.877787143073977</v>
      </c>
      <c r="H21" s="70">
        <f t="shared" si="2"/>
        <v>26.713763157894736</v>
      </c>
    </row>
    <row r="22" spans="1:8" x14ac:dyDescent="0.25">
      <c r="B22" s="8" t="s">
        <v>205</v>
      </c>
      <c r="C22" s="75">
        <f>C23</f>
        <v>10652.52</v>
      </c>
      <c r="D22" s="75">
        <f>D23</f>
        <v>40000</v>
      </c>
      <c r="E22" s="75">
        <f>E23</f>
        <v>40000</v>
      </c>
      <c r="F22" s="75">
        <f>F23</f>
        <v>12144.24</v>
      </c>
      <c r="G22" s="72">
        <f t="shared" si="0"/>
        <v>114.00344707167881</v>
      </c>
      <c r="H22" s="72">
        <f t="shared" si="2"/>
        <v>30.360600000000002</v>
      </c>
    </row>
    <row r="23" spans="1:8" x14ac:dyDescent="0.25">
      <c r="B23" s="16" t="s">
        <v>206</v>
      </c>
      <c r="C23" s="73">
        <v>10652.52</v>
      </c>
      <c r="D23" s="73">
        <v>40000</v>
      </c>
      <c r="E23" s="76">
        <v>40000</v>
      </c>
      <c r="F23" s="74">
        <v>12144.24</v>
      </c>
      <c r="G23" s="70">
        <f t="shared" si="0"/>
        <v>114.00344707167881</v>
      </c>
      <c r="H23" s="70">
        <f t="shared" si="2"/>
        <v>30.360600000000002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topLeftCell="A4" workbookViewId="0">
      <selection activeCell="F9" sqref="F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7" t="s">
        <v>17</v>
      </c>
      <c r="C2" s="107"/>
      <c r="D2" s="107"/>
      <c r="E2" s="107"/>
      <c r="F2" s="107"/>
      <c r="G2" s="107"/>
      <c r="H2" s="107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ht="14.45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5">
        <f t="shared" ref="C6:F7" si="0">C7</f>
        <v>1686833.71</v>
      </c>
      <c r="D6" s="75">
        <f t="shared" si="0"/>
        <v>4294090</v>
      </c>
      <c r="E6" s="75">
        <f t="shared" si="0"/>
        <v>4538060</v>
      </c>
      <c r="F6" s="75">
        <f t="shared" si="0"/>
        <v>2194077.0699999998</v>
      </c>
      <c r="G6" s="70">
        <f>(F6*100)/C6</f>
        <v>130.07073886376148</v>
      </c>
      <c r="H6" s="70">
        <f>(F6*100)/E6</f>
        <v>48.348348633557066</v>
      </c>
    </row>
    <row r="7" spans="2:8" ht="14.45" x14ac:dyDescent="0.3">
      <c r="B7" s="8" t="s">
        <v>207</v>
      </c>
      <c r="C7" s="75">
        <f t="shared" si="0"/>
        <v>1686833.71</v>
      </c>
      <c r="D7" s="75">
        <f t="shared" si="0"/>
        <v>4294090</v>
      </c>
      <c r="E7" s="75">
        <f t="shared" si="0"/>
        <v>4538060</v>
      </c>
      <c r="F7" s="75">
        <f t="shared" si="0"/>
        <v>2194077.0699999998</v>
      </c>
      <c r="G7" s="70">
        <f>(F7*100)/C7</f>
        <v>130.07073886376148</v>
      </c>
      <c r="H7" s="70">
        <f>(F7*100)/E7</f>
        <v>48.348348633557066</v>
      </c>
    </row>
    <row r="8" spans="2:8" ht="14.45" x14ac:dyDescent="0.3">
      <c r="B8" s="11" t="s">
        <v>208</v>
      </c>
      <c r="C8" s="73">
        <v>1686833.71</v>
      </c>
      <c r="D8" s="73">
        <v>4294090</v>
      </c>
      <c r="E8" s="73">
        <v>4538060</v>
      </c>
      <c r="F8" s="74">
        <v>2194077.0699999998</v>
      </c>
      <c r="G8" s="70">
        <f>(F8*100)/C8</f>
        <v>130.07073886376148</v>
      </c>
      <c r="H8" s="70">
        <f>(F8*100)/E8</f>
        <v>48.348348633557066</v>
      </c>
    </row>
    <row r="10" spans="2:8" ht="14.45" x14ac:dyDescent="0.3">
      <c r="B10" s="24"/>
      <c r="C10" s="24"/>
      <c r="D10" s="24"/>
      <c r="E10" s="24"/>
      <c r="F10" s="24"/>
      <c r="G10" s="24"/>
      <c r="H10" s="24"/>
    </row>
    <row r="11" spans="2:8" ht="14.45" x14ac:dyDescent="0.3">
      <c r="B11" s="24"/>
      <c r="C11" s="24"/>
      <c r="D11" s="24"/>
      <c r="E11" s="24"/>
      <c r="F11" s="24"/>
      <c r="G11" s="24"/>
      <c r="H11" s="24"/>
    </row>
    <row r="12" spans="2:8" ht="14.45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7" t="s">
        <v>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7" t="s">
        <v>25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12" ht="15.75" customHeight="1" x14ac:dyDescent="0.25">
      <c r="B5" s="107" t="s">
        <v>18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2:12" ht="17.45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9" t="s">
        <v>3</v>
      </c>
      <c r="C7" s="130"/>
      <c r="D7" s="130"/>
      <c r="E7" s="130"/>
      <c r="F7" s="131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ht="14.45" x14ac:dyDescent="0.3">
      <c r="B8" s="129">
        <v>1</v>
      </c>
      <c r="C8" s="130"/>
      <c r="D8" s="130"/>
      <c r="E8" s="130"/>
      <c r="F8" s="131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ht="14.45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ht="14.45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ht="14.45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ht="14.45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4.45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4.45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7" t="s">
        <v>19</v>
      </c>
      <c r="C2" s="107"/>
      <c r="D2" s="107"/>
      <c r="E2" s="107"/>
      <c r="F2" s="107"/>
      <c r="G2" s="107"/>
      <c r="H2" s="107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ht="14.45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ht="14.45" x14ac:dyDescent="0.3">
      <c r="B6" s="8" t="s">
        <v>20</v>
      </c>
      <c r="C6" s="75"/>
      <c r="D6" s="75"/>
      <c r="E6" s="75"/>
      <c r="F6" s="75"/>
      <c r="G6" s="69"/>
      <c r="H6" s="69"/>
    </row>
    <row r="7" spans="2:8" ht="14.45" x14ac:dyDescent="0.3">
      <c r="B7" s="8"/>
      <c r="C7" s="75"/>
      <c r="D7" s="75"/>
      <c r="E7" s="75"/>
      <c r="F7" s="75"/>
      <c r="G7" s="69"/>
      <c r="H7" s="69"/>
    </row>
    <row r="8" spans="2:8" ht="14.45" x14ac:dyDescent="0.3">
      <c r="B8" s="16"/>
      <c r="C8" s="73"/>
      <c r="D8" s="73"/>
      <c r="E8" s="73"/>
      <c r="F8" s="74"/>
      <c r="G8" s="70"/>
      <c r="H8" s="70"/>
    </row>
    <row r="9" spans="2:8" ht="14.45" x14ac:dyDescent="0.3">
      <c r="B9" s="17"/>
      <c r="C9" s="73"/>
      <c r="D9" s="73"/>
      <c r="E9" s="76"/>
      <c r="F9" s="74"/>
      <c r="G9" s="70"/>
      <c r="H9" s="70"/>
    </row>
    <row r="10" spans="2:8" ht="14.45" x14ac:dyDescent="0.3">
      <c r="B10" s="8" t="s">
        <v>40</v>
      </c>
      <c r="C10" s="75"/>
      <c r="D10" s="75"/>
      <c r="E10" s="75"/>
      <c r="F10" s="75"/>
      <c r="G10" s="69"/>
      <c r="H10" s="69"/>
    </row>
    <row r="11" spans="2:8" ht="14.45" x14ac:dyDescent="0.3">
      <c r="B11" s="8"/>
      <c r="C11" s="75"/>
      <c r="D11" s="75"/>
      <c r="E11" s="75"/>
      <c r="F11" s="75"/>
      <c r="G11" s="69"/>
      <c r="H11" s="69"/>
    </row>
    <row r="12" spans="2:8" ht="14.45" x14ac:dyDescent="0.3">
      <c r="B12" s="16"/>
      <c r="C12" s="73"/>
      <c r="D12" s="73"/>
      <c r="E12" s="76"/>
      <c r="F12" s="74"/>
      <c r="G12" s="70"/>
      <c r="H12" s="70"/>
    </row>
    <row r="14" spans="2:8" ht="14.45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92"/>
  <sheetViews>
    <sheetView zoomScaleNormal="100" workbookViewId="0">
      <selection activeCell="C6" sqref="C6:E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209</v>
      </c>
      <c r="C1" s="39"/>
    </row>
    <row r="2" spans="1:6" ht="15" customHeight="1" x14ac:dyDescent="0.25">
      <c r="A2" s="41" t="s">
        <v>34</v>
      </c>
      <c r="B2" s="42" t="s">
        <v>210</v>
      </c>
      <c r="C2" s="39"/>
    </row>
    <row r="3" spans="1:6" s="39" customFormat="1" ht="43.5" customHeight="1" x14ac:dyDescent="0.2">
      <c r="A3" s="43" t="s">
        <v>35</v>
      </c>
      <c r="B3" s="37" t="s">
        <v>211</v>
      </c>
    </row>
    <row r="4" spans="1:6" s="39" customFormat="1" ht="13.15" x14ac:dyDescent="0.25">
      <c r="A4" s="43" t="s">
        <v>36</v>
      </c>
      <c r="B4" s="44" t="s">
        <v>212</v>
      </c>
    </row>
    <row r="5" spans="1:6" s="39" customFormat="1" ht="13.15" x14ac:dyDescent="0.25">
      <c r="A5" s="45"/>
      <c r="B5" s="46"/>
    </row>
    <row r="6" spans="1:6" s="39" customFormat="1" ht="13.15" x14ac:dyDescent="0.25">
      <c r="A6" s="45" t="s">
        <v>37</v>
      </c>
      <c r="B6" s="46"/>
      <c r="C6" s="39">
        <f t="shared" ref="C6:D6" si="0">SUM(C7:C10)</f>
        <v>4294090</v>
      </c>
      <c r="D6" s="39">
        <f t="shared" si="0"/>
        <v>4538060</v>
      </c>
      <c r="E6" s="39">
        <f>SUM(E7:E10)</f>
        <v>2194077.0700000003</v>
      </c>
    </row>
    <row r="7" spans="1:6" ht="13.15" x14ac:dyDescent="0.25">
      <c r="A7" s="47" t="s">
        <v>213</v>
      </c>
      <c r="B7" s="46"/>
      <c r="C7" s="77">
        <f>C13</f>
        <v>4161090</v>
      </c>
      <c r="D7" s="77">
        <f>D13</f>
        <v>4405060</v>
      </c>
      <c r="E7" s="77">
        <f>E13</f>
        <v>2142056.91</v>
      </c>
      <c r="F7" s="77">
        <f>(E7*100)/D7</f>
        <v>48.627190322038743</v>
      </c>
    </row>
    <row r="8" spans="1:6" ht="13.15" x14ac:dyDescent="0.25">
      <c r="A8" s="47" t="s">
        <v>90</v>
      </c>
      <c r="B8" s="46"/>
      <c r="C8" s="77">
        <f>C83</f>
        <v>55000</v>
      </c>
      <c r="D8" s="77">
        <f>D83</f>
        <v>55000</v>
      </c>
      <c r="E8" s="77">
        <f>E83</f>
        <v>29724.690000000002</v>
      </c>
      <c r="F8" s="77">
        <f>(E8*100)/D8</f>
        <v>54.04489090909091</v>
      </c>
    </row>
    <row r="9" spans="1:6" ht="13.15" x14ac:dyDescent="0.25">
      <c r="A9" s="47" t="s">
        <v>214</v>
      </c>
      <c r="B9" s="46"/>
      <c r="C9" s="77">
        <f>C73</f>
        <v>38000</v>
      </c>
      <c r="D9" s="77">
        <f>D73</f>
        <v>38000</v>
      </c>
      <c r="E9" s="77">
        <f>E73</f>
        <v>10151.23</v>
      </c>
      <c r="F9" s="77">
        <f>(E9*100)/D9</f>
        <v>26.713763157894736</v>
      </c>
    </row>
    <row r="10" spans="1:6" ht="13.15" x14ac:dyDescent="0.25">
      <c r="A10" s="47" t="s">
        <v>215</v>
      </c>
      <c r="B10" s="46"/>
      <c r="C10" s="77">
        <f>C125</f>
        <v>40000</v>
      </c>
      <c r="D10" s="77">
        <f>D125</f>
        <v>40000</v>
      </c>
      <c r="E10" s="77">
        <f>E125</f>
        <v>12144.240000000002</v>
      </c>
      <c r="F10" s="77">
        <f>(E10*100)/D10</f>
        <v>30.360600000000005</v>
      </c>
    </row>
    <row r="11" spans="1:6" ht="13.15" x14ac:dyDescent="0.25">
      <c r="A11" s="57"/>
      <c r="B11" s="57"/>
      <c r="C11" s="57"/>
      <c r="D11" s="57"/>
      <c r="E11" s="57"/>
      <c r="F11" s="57"/>
    </row>
    <row r="12" spans="1:6" ht="38.25" x14ac:dyDescent="0.2">
      <c r="A12" s="47" t="s">
        <v>216</v>
      </c>
      <c r="B12" s="47" t="s">
        <v>217</v>
      </c>
      <c r="C12" s="47" t="s">
        <v>43</v>
      </c>
      <c r="D12" s="47" t="s">
        <v>218</v>
      </c>
      <c r="E12" s="47" t="s">
        <v>219</v>
      </c>
      <c r="F12" s="47" t="s">
        <v>220</v>
      </c>
    </row>
    <row r="13" spans="1:6" ht="13.5" thickBot="1" x14ac:dyDescent="0.25">
      <c r="A13" s="48" t="s">
        <v>213</v>
      </c>
      <c r="B13" s="48" t="s">
        <v>221</v>
      </c>
      <c r="C13" s="78">
        <f>C14+C56</f>
        <v>4161090</v>
      </c>
      <c r="D13" s="78">
        <f>D14+D56</f>
        <v>4405060</v>
      </c>
      <c r="E13" s="78">
        <f>E14+E56</f>
        <v>2142056.91</v>
      </c>
      <c r="F13" s="79">
        <f>(E13*100)/D13</f>
        <v>48.627190322038743</v>
      </c>
    </row>
    <row r="14" spans="1:6" ht="13.9" thickBot="1" x14ac:dyDescent="0.3">
      <c r="A14" s="49" t="s">
        <v>88</v>
      </c>
      <c r="B14" s="50" t="s">
        <v>89</v>
      </c>
      <c r="C14" s="80">
        <f>C15+C25+C53</f>
        <v>3947090</v>
      </c>
      <c r="D14" s="80">
        <f>D15+D25+D53</f>
        <v>3947090</v>
      </c>
      <c r="E14" s="80">
        <f>E15+E25+E53</f>
        <v>1998710.79</v>
      </c>
      <c r="F14" s="81">
        <f>(E14*100)/D14</f>
        <v>50.637578317190638</v>
      </c>
    </row>
    <row r="15" spans="1:6" ht="13.9" thickBot="1" x14ac:dyDescent="0.3">
      <c r="A15" s="51" t="s">
        <v>90</v>
      </c>
      <c r="B15" s="52" t="s">
        <v>91</v>
      </c>
      <c r="C15" s="82">
        <f>C16+C20+C22</f>
        <v>3146090</v>
      </c>
      <c r="D15" s="82">
        <f>D16+D20+D22</f>
        <v>3146090</v>
      </c>
      <c r="E15" s="82">
        <f>E16+E20+E22</f>
        <v>1608971.1300000001</v>
      </c>
      <c r="F15" s="81">
        <f>(E15*100)/D15</f>
        <v>51.141929506148905</v>
      </c>
    </row>
    <row r="16" spans="1:6" ht="13.5" thickBot="1" x14ac:dyDescent="0.25">
      <c r="A16" s="53" t="s">
        <v>92</v>
      </c>
      <c r="B16" s="54" t="s">
        <v>93</v>
      </c>
      <c r="C16" s="83">
        <f>C17+C18+C19</f>
        <v>2410891</v>
      </c>
      <c r="D16" s="83">
        <f>D17+D18+D19</f>
        <v>2410891</v>
      </c>
      <c r="E16" s="83">
        <f>E17+E18+E19</f>
        <v>1226672.05</v>
      </c>
      <c r="F16" s="83">
        <f>(E16*100)/D16</f>
        <v>50.880444200919911</v>
      </c>
    </row>
    <row r="17" spans="1:6" ht="13.5" thickTop="1" x14ac:dyDescent="0.2">
      <c r="A17" s="55" t="s">
        <v>94</v>
      </c>
      <c r="B17" s="56" t="s">
        <v>95</v>
      </c>
      <c r="C17" s="84">
        <v>2350891</v>
      </c>
      <c r="D17" s="84">
        <v>2350891</v>
      </c>
      <c r="E17" s="84">
        <v>1149376.83</v>
      </c>
      <c r="F17" s="84"/>
    </row>
    <row r="18" spans="1:6" x14ac:dyDescent="0.2">
      <c r="A18" s="55" t="s">
        <v>96</v>
      </c>
      <c r="B18" s="56" t="s">
        <v>97</v>
      </c>
      <c r="C18" s="84">
        <v>60000</v>
      </c>
      <c r="D18" s="84">
        <v>60000</v>
      </c>
      <c r="E18" s="84">
        <v>77295.22</v>
      </c>
      <c r="F18" s="84"/>
    </row>
    <row r="19" spans="1:6" x14ac:dyDescent="0.2">
      <c r="A19" s="55" t="s">
        <v>98</v>
      </c>
      <c r="B19" s="56" t="s">
        <v>99</v>
      </c>
      <c r="C19" s="84">
        <v>0</v>
      </c>
      <c r="D19" s="84">
        <v>0</v>
      </c>
      <c r="E19" s="84">
        <v>0</v>
      </c>
      <c r="F19" s="84"/>
    </row>
    <row r="20" spans="1:6" ht="13.9" thickBot="1" x14ac:dyDescent="0.3">
      <c r="A20" s="53" t="s">
        <v>100</v>
      </c>
      <c r="B20" s="54" t="s">
        <v>101</v>
      </c>
      <c r="C20" s="83">
        <f>C21</f>
        <v>129330</v>
      </c>
      <c r="D20" s="83">
        <f>D21</f>
        <v>129330</v>
      </c>
      <c r="E20" s="83">
        <f>E21</f>
        <v>50305.06</v>
      </c>
      <c r="F20" s="83">
        <f>(E20*100)/D20</f>
        <v>38.896667439882471</v>
      </c>
    </row>
    <row r="21" spans="1:6" ht="13.9" thickTop="1" x14ac:dyDescent="0.25">
      <c r="A21" s="55" t="s">
        <v>102</v>
      </c>
      <c r="B21" s="56" t="s">
        <v>101</v>
      </c>
      <c r="C21" s="84">
        <v>129330</v>
      </c>
      <c r="D21" s="84">
        <v>129330</v>
      </c>
      <c r="E21" s="84">
        <v>50305.06</v>
      </c>
      <c r="F21" s="84"/>
    </row>
    <row r="22" spans="1:6" ht="13.5" thickBot="1" x14ac:dyDescent="0.25">
      <c r="A22" s="53" t="s">
        <v>103</v>
      </c>
      <c r="B22" s="54" t="s">
        <v>104</v>
      </c>
      <c r="C22" s="83">
        <f>C23+C24</f>
        <v>605869</v>
      </c>
      <c r="D22" s="83">
        <f>D23+D24</f>
        <v>605869</v>
      </c>
      <c r="E22" s="83">
        <f>E23+E24</f>
        <v>331994.02</v>
      </c>
      <c r="F22" s="83">
        <f>(E22*100)/D22</f>
        <v>54.796337161993762</v>
      </c>
    </row>
    <row r="23" spans="1:6" ht="13.9" thickTop="1" x14ac:dyDescent="0.25">
      <c r="A23" s="55" t="s">
        <v>105</v>
      </c>
      <c r="B23" s="56" t="s">
        <v>106</v>
      </c>
      <c r="C23" s="84">
        <v>243139</v>
      </c>
      <c r="D23" s="84">
        <v>243139</v>
      </c>
      <c r="E23" s="84">
        <v>133098.25</v>
      </c>
      <c r="F23" s="84"/>
    </row>
    <row r="24" spans="1:6" ht="13.9" thickBot="1" x14ac:dyDescent="0.3">
      <c r="A24" s="55" t="s">
        <v>107</v>
      </c>
      <c r="B24" s="56" t="s">
        <v>108</v>
      </c>
      <c r="C24" s="84">
        <v>362730</v>
      </c>
      <c r="D24" s="84">
        <v>362730</v>
      </c>
      <c r="E24" s="84">
        <v>198895.77</v>
      </c>
      <c r="F24" s="84"/>
    </row>
    <row r="25" spans="1:6" ht="13.9" thickBot="1" x14ac:dyDescent="0.3">
      <c r="A25" s="51" t="s">
        <v>109</v>
      </c>
      <c r="B25" s="52" t="s">
        <v>110</v>
      </c>
      <c r="C25" s="82">
        <f>C26+C30+C37+C47</f>
        <v>800000</v>
      </c>
      <c r="D25" s="82">
        <f>D26+D30+D37+D47</f>
        <v>800000</v>
      </c>
      <c r="E25" s="82">
        <f>E26+E30+E37+E47</f>
        <v>388934.66</v>
      </c>
      <c r="F25" s="81">
        <f>(E25*100)/D25</f>
        <v>48.616832500000001</v>
      </c>
    </row>
    <row r="26" spans="1:6" ht="13.5" thickBot="1" x14ac:dyDescent="0.25">
      <c r="A26" s="53" t="s">
        <v>111</v>
      </c>
      <c r="B26" s="54" t="s">
        <v>112</v>
      </c>
      <c r="C26" s="83">
        <f>C27+C28+C29</f>
        <v>49667</v>
      </c>
      <c r="D26" s="83">
        <f>D27+D28+D29</f>
        <v>49667</v>
      </c>
      <c r="E26" s="83">
        <f>E27+E28+E29</f>
        <v>22319.119999999999</v>
      </c>
      <c r="F26" s="83">
        <f>(E26*100)/D26</f>
        <v>44.937523909235509</v>
      </c>
    </row>
    <row r="27" spans="1:6" ht="13.5" thickTop="1" x14ac:dyDescent="0.2">
      <c r="A27" s="55" t="s">
        <v>113</v>
      </c>
      <c r="B27" s="56" t="s">
        <v>114</v>
      </c>
      <c r="C27" s="84">
        <v>8667</v>
      </c>
      <c r="D27" s="84">
        <v>8667</v>
      </c>
      <c r="E27" s="84">
        <v>2412.1</v>
      </c>
      <c r="F27" s="84"/>
    </row>
    <row r="28" spans="1:6" ht="25.5" x14ac:dyDescent="0.2">
      <c r="A28" s="55" t="s">
        <v>115</v>
      </c>
      <c r="B28" s="56" t="s">
        <v>116</v>
      </c>
      <c r="C28" s="84">
        <v>40000</v>
      </c>
      <c r="D28" s="84">
        <v>40000</v>
      </c>
      <c r="E28" s="84">
        <v>19652.02</v>
      </c>
      <c r="F28" s="84"/>
    </row>
    <row r="29" spans="1:6" x14ac:dyDescent="0.2">
      <c r="A29" s="55" t="s">
        <v>117</v>
      </c>
      <c r="B29" s="56" t="s">
        <v>118</v>
      </c>
      <c r="C29" s="84">
        <v>1000</v>
      </c>
      <c r="D29" s="84">
        <v>1000</v>
      </c>
      <c r="E29" s="84">
        <v>255</v>
      </c>
      <c r="F29" s="84"/>
    </row>
    <row r="30" spans="1:6" ht="13.9" thickBot="1" x14ac:dyDescent="0.3">
      <c r="A30" s="53" t="s">
        <v>119</v>
      </c>
      <c r="B30" s="54" t="s">
        <v>120</v>
      </c>
      <c r="C30" s="83">
        <f>C31+C32+C33+C34+C35+C36</f>
        <v>605500</v>
      </c>
      <c r="D30" s="83">
        <f>D31+D32+D33+D34+D35+D36</f>
        <v>605500</v>
      </c>
      <c r="E30" s="83">
        <f>E31+E32+E33+E34+E35+E36</f>
        <v>263422.12</v>
      </c>
      <c r="F30" s="83">
        <f>(E30*100)/D30</f>
        <v>43.50489182493807</v>
      </c>
    </row>
    <row r="31" spans="1:6" ht="13.9" thickTop="1" x14ac:dyDescent="0.25">
      <c r="A31" s="55" t="s">
        <v>121</v>
      </c>
      <c r="B31" s="56" t="s">
        <v>122</v>
      </c>
      <c r="C31" s="84">
        <v>60000</v>
      </c>
      <c r="D31" s="84">
        <v>60000</v>
      </c>
      <c r="E31" s="84">
        <v>16773.64</v>
      </c>
      <c r="F31" s="84"/>
    </row>
    <row r="32" spans="1:6" ht="13.15" x14ac:dyDescent="0.25">
      <c r="A32" s="55" t="s">
        <v>123</v>
      </c>
      <c r="B32" s="56" t="s">
        <v>124</v>
      </c>
      <c r="C32" s="84">
        <v>320000</v>
      </c>
      <c r="D32" s="84">
        <v>320000</v>
      </c>
      <c r="E32" s="84">
        <v>149119.97</v>
      </c>
      <c r="F32" s="84"/>
    </row>
    <row r="33" spans="1:6" ht="13.15" x14ac:dyDescent="0.25">
      <c r="A33" s="55" t="s">
        <v>125</v>
      </c>
      <c r="B33" s="56" t="s">
        <v>126</v>
      </c>
      <c r="C33" s="84">
        <v>200000</v>
      </c>
      <c r="D33" s="84">
        <v>200000</v>
      </c>
      <c r="E33" s="84">
        <v>91156.01</v>
      </c>
      <c r="F33" s="84"/>
    </row>
    <row r="34" spans="1:6" x14ac:dyDescent="0.2">
      <c r="A34" s="55" t="s">
        <v>127</v>
      </c>
      <c r="B34" s="56" t="s">
        <v>128</v>
      </c>
      <c r="C34" s="84">
        <v>12500</v>
      </c>
      <c r="D34" s="84">
        <v>12500</v>
      </c>
      <c r="E34" s="84">
        <v>2371.12</v>
      </c>
      <c r="F34" s="84"/>
    </row>
    <row r="35" spans="1:6" ht="13.15" x14ac:dyDescent="0.25">
      <c r="A35" s="55" t="s">
        <v>129</v>
      </c>
      <c r="B35" s="56" t="s">
        <v>130</v>
      </c>
      <c r="C35" s="84">
        <v>6000</v>
      </c>
      <c r="D35" s="84">
        <v>6000</v>
      </c>
      <c r="E35" s="84">
        <v>3640.7</v>
      </c>
      <c r="F35" s="84"/>
    </row>
    <row r="36" spans="1:6" x14ac:dyDescent="0.2">
      <c r="A36" s="55" t="s">
        <v>131</v>
      </c>
      <c r="B36" s="56" t="s">
        <v>132</v>
      </c>
      <c r="C36" s="84">
        <v>7000</v>
      </c>
      <c r="D36" s="84">
        <v>7000</v>
      </c>
      <c r="E36" s="84">
        <v>360.68</v>
      </c>
      <c r="F36" s="84"/>
    </row>
    <row r="37" spans="1:6" ht="13.9" thickBot="1" x14ac:dyDescent="0.3">
      <c r="A37" s="53" t="s">
        <v>133</v>
      </c>
      <c r="B37" s="54" t="s">
        <v>134</v>
      </c>
      <c r="C37" s="83">
        <f>C38+C39+C40+C41+C42+C43+C44+C45+C46</f>
        <v>109433</v>
      </c>
      <c r="D37" s="83">
        <f>D38+D39+D40+D41+D42+D43+D44+D45+D46</f>
        <v>109433</v>
      </c>
      <c r="E37" s="83">
        <f>E38+E39+E40+E41+E42+E43+E44+E45+E46</f>
        <v>82304.679999999993</v>
      </c>
      <c r="F37" s="83">
        <f>(E37*100)/D37</f>
        <v>75.210110295797421</v>
      </c>
    </row>
    <row r="38" spans="1:6" ht="13.5" thickTop="1" x14ac:dyDescent="0.2">
      <c r="A38" s="55" t="s">
        <v>135</v>
      </c>
      <c r="B38" s="56" t="s">
        <v>136</v>
      </c>
      <c r="C38" s="84">
        <v>8000</v>
      </c>
      <c r="D38" s="84">
        <v>8000</v>
      </c>
      <c r="E38" s="84">
        <v>6846.58</v>
      </c>
      <c r="F38" s="84"/>
    </row>
    <row r="39" spans="1:6" x14ac:dyDescent="0.2">
      <c r="A39" s="55" t="s">
        <v>137</v>
      </c>
      <c r="B39" s="56" t="s">
        <v>138</v>
      </c>
      <c r="C39" s="84">
        <v>16000</v>
      </c>
      <c r="D39" s="84">
        <v>16000</v>
      </c>
      <c r="E39" s="84">
        <v>12803.48</v>
      </c>
      <c r="F39" s="84"/>
    </row>
    <row r="40" spans="1:6" x14ac:dyDescent="0.2">
      <c r="A40" s="55" t="s">
        <v>139</v>
      </c>
      <c r="B40" s="56" t="s">
        <v>140</v>
      </c>
      <c r="C40" s="84">
        <v>3000</v>
      </c>
      <c r="D40" s="84">
        <v>3000</v>
      </c>
      <c r="E40" s="84">
        <v>1373.73</v>
      </c>
      <c r="F40" s="84"/>
    </row>
    <row r="41" spans="1:6" ht="13.15" x14ac:dyDescent="0.25">
      <c r="A41" s="55" t="s">
        <v>141</v>
      </c>
      <c r="B41" s="56" t="s">
        <v>142</v>
      </c>
      <c r="C41" s="84">
        <v>53000</v>
      </c>
      <c r="D41" s="84">
        <v>53000</v>
      </c>
      <c r="E41" s="84">
        <v>44903.040000000001</v>
      </c>
      <c r="F41" s="84"/>
    </row>
    <row r="42" spans="1:6" ht="13.15" x14ac:dyDescent="0.25">
      <c r="A42" s="55" t="s">
        <v>143</v>
      </c>
      <c r="B42" s="56" t="s">
        <v>144</v>
      </c>
      <c r="C42" s="84">
        <v>1300</v>
      </c>
      <c r="D42" s="84">
        <v>1300</v>
      </c>
      <c r="E42" s="84">
        <v>0</v>
      </c>
      <c r="F42" s="84"/>
    </row>
    <row r="43" spans="1:6" ht="13.15" x14ac:dyDescent="0.25">
      <c r="A43" s="55" t="s">
        <v>145</v>
      </c>
      <c r="B43" s="56" t="s">
        <v>146</v>
      </c>
      <c r="C43" s="84">
        <v>5000</v>
      </c>
      <c r="D43" s="84">
        <v>5000</v>
      </c>
      <c r="E43" s="84">
        <v>4921.1499999999996</v>
      </c>
      <c r="F43" s="84"/>
    </row>
    <row r="44" spans="1:6" ht="13.15" x14ac:dyDescent="0.25">
      <c r="A44" s="55" t="s">
        <v>147</v>
      </c>
      <c r="B44" s="56" t="s">
        <v>148</v>
      </c>
      <c r="C44" s="84">
        <v>12000</v>
      </c>
      <c r="D44" s="84">
        <v>12000</v>
      </c>
      <c r="E44" s="84">
        <v>5090.3999999999996</v>
      </c>
      <c r="F44" s="84"/>
    </row>
    <row r="45" spans="1:6" x14ac:dyDescent="0.2">
      <c r="A45" s="55" t="s">
        <v>149</v>
      </c>
      <c r="B45" s="56" t="s">
        <v>150</v>
      </c>
      <c r="C45" s="84">
        <v>133</v>
      </c>
      <c r="D45" s="84">
        <v>133</v>
      </c>
      <c r="E45" s="84">
        <v>0</v>
      </c>
      <c r="F45" s="84"/>
    </row>
    <row r="46" spans="1:6" ht="13.15" x14ac:dyDescent="0.25">
      <c r="A46" s="55" t="s">
        <v>151</v>
      </c>
      <c r="B46" s="56" t="s">
        <v>152</v>
      </c>
      <c r="C46" s="84">
        <v>11000</v>
      </c>
      <c r="D46" s="84">
        <v>11000</v>
      </c>
      <c r="E46" s="84">
        <v>6366.3</v>
      </c>
      <c r="F46" s="84"/>
    </row>
    <row r="47" spans="1:6" ht="13.9" thickBot="1" x14ac:dyDescent="0.3">
      <c r="A47" s="53" t="s">
        <v>153</v>
      </c>
      <c r="B47" s="54" t="s">
        <v>154</v>
      </c>
      <c r="C47" s="83">
        <f>C48+C49+C50+C51+C52</f>
        <v>35400</v>
      </c>
      <c r="D47" s="83">
        <f>D48+D49+D50+D51+D52</f>
        <v>35400</v>
      </c>
      <c r="E47" s="83">
        <f>E48+E49+E50+E51+E52</f>
        <v>20888.740000000002</v>
      </c>
      <c r="F47" s="83">
        <f>(E47*100)/D47</f>
        <v>59.007740112994355</v>
      </c>
    </row>
    <row r="48" spans="1:6" ht="13.9" thickTop="1" x14ac:dyDescent="0.25">
      <c r="A48" s="55" t="s">
        <v>155</v>
      </c>
      <c r="B48" s="56" t="s">
        <v>156</v>
      </c>
      <c r="C48" s="84">
        <v>31000</v>
      </c>
      <c r="D48" s="84">
        <v>31000</v>
      </c>
      <c r="E48" s="84">
        <v>16442.849999999999</v>
      </c>
      <c r="F48" s="84"/>
    </row>
    <row r="49" spans="1:6" ht="13.15" x14ac:dyDescent="0.25">
      <c r="A49" s="55" t="s">
        <v>157</v>
      </c>
      <c r="B49" s="56" t="s">
        <v>158</v>
      </c>
      <c r="C49" s="84">
        <v>2100</v>
      </c>
      <c r="D49" s="84">
        <v>2100</v>
      </c>
      <c r="E49" s="84">
        <v>3562.5</v>
      </c>
      <c r="F49" s="84"/>
    </row>
    <row r="50" spans="1:6" ht="13.15" x14ac:dyDescent="0.25">
      <c r="A50" s="55" t="s">
        <v>159</v>
      </c>
      <c r="B50" s="56" t="s">
        <v>160</v>
      </c>
      <c r="C50" s="84">
        <v>1000</v>
      </c>
      <c r="D50" s="84">
        <v>1000</v>
      </c>
      <c r="E50" s="84">
        <v>230.56</v>
      </c>
      <c r="F50" s="84"/>
    </row>
    <row r="51" spans="1:6" ht="13.15" x14ac:dyDescent="0.25">
      <c r="A51" s="55" t="s">
        <v>161</v>
      </c>
      <c r="B51" s="56" t="s">
        <v>162</v>
      </c>
      <c r="C51" s="84">
        <v>0</v>
      </c>
      <c r="D51" s="84">
        <v>0</v>
      </c>
      <c r="E51" s="84">
        <v>0</v>
      </c>
      <c r="F51" s="84"/>
    </row>
    <row r="52" spans="1:6" ht="13.9" thickBot="1" x14ac:dyDescent="0.3">
      <c r="A52" s="55" t="s">
        <v>163</v>
      </c>
      <c r="B52" s="56" t="s">
        <v>154</v>
      </c>
      <c r="C52" s="84">
        <v>1300</v>
      </c>
      <c r="D52" s="84">
        <v>1300</v>
      </c>
      <c r="E52" s="84">
        <v>652.83000000000004</v>
      </c>
      <c r="F52" s="84"/>
    </row>
    <row r="53" spans="1:6" ht="13.9" thickBot="1" x14ac:dyDescent="0.3">
      <c r="A53" s="51" t="s">
        <v>164</v>
      </c>
      <c r="B53" s="52" t="s">
        <v>165</v>
      </c>
      <c r="C53" s="82">
        <f t="shared" ref="C53:E54" si="1">C54</f>
        <v>1000</v>
      </c>
      <c r="D53" s="82">
        <f t="shared" si="1"/>
        <v>1000</v>
      </c>
      <c r="E53" s="82">
        <f t="shared" si="1"/>
        <v>805</v>
      </c>
      <c r="F53" s="81">
        <f>(E53*100)/D53</f>
        <v>80.5</v>
      </c>
    </row>
    <row r="54" spans="1:6" ht="13.5" thickBot="1" x14ac:dyDescent="0.25">
      <c r="A54" s="53" t="s">
        <v>166</v>
      </c>
      <c r="B54" s="54" t="s">
        <v>167</v>
      </c>
      <c r="C54" s="83">
        <f t="shared" si="1"/>
        <v>1000</v>
      </c>
      <c r="D54" s="83">
        <f t="shared" si="1"/>
        <v>1000</v>
      </c>
      <c r="E54" s="83">
        <f t="shared" si="1"/>
        <v>805</v>
      </c>
      <c r="F54" s="83">
        <f>(E54*100)/D54</f>
        <v>80.5</v>
      </c>
    </row>
    <row r="55" spans="1:6" ht="14.25" thickTop="1" thickBot="1" x14ac:dyDescent="0.25">
      <c r="A55" s="55" t="s">
        <v>168</v>
      </c>
      <c r="B55" s="56" t="s">
        <v>169</v>
      </c>
      <c r="C55" s="84">
        <v>1000</v>
      </c>
      <c r="D55" s="84">
        <v>1000</v>
      </c>
      <c r="E55" s="84">
        <v>805</v>
      </c>
      <c r="F55" s="84"/>
    </row>
    <row r="56" spans="1:6" ht="13.5" thickBot="1" x14ac:dyDescent="0.25">
      <c r="A56" s="49" t="s">
        <v>176</v>
      </c>
      <c r="B56" s="50" t="s">
        <v>177</v>
      </c>
      <c r="C56" s="80">
        <f>C57+C65</f>
        <v>214000</v>
      </c>
      <c r="D56" s="80">
        <f>D57+D65</f>
        <v>457970</v>
      </c>
      <c r="E56" s="80">
        <f>E57+E65</f>
        <v>143346.12</v>
      </c>
      <c r="F56" s="81">
        <f>(E56*100)/D56</f>
        <v>31.300329715920256</v>
      </c>
    </row>
    <row r="57" spans="1:6" ht="13.5" thickBot="1" x14ac:dyDescent="0.25">
      <c r="A57" s="51" t="s">
        <v>178</v>
      </c>
      <c r="B57" s="52" t="s">
        <v>179</v>
      </c>
      <c r="C57" s="82">
        <f>C58+C63</f>
        <v>114000</v>
      </c>
      <c r="D57" s="82">
        <f>D58+D63</f>
        <v>237970</v>
      </c>
      <c r="E57" s="82">
        <f>E58+E63</f>
        <v>138396.12</v>
      </c>
      <c r="F57" s="81">
        <f>(E57*100)/D57</f>
        <v>58.156960961465728</v>
      </c>
    </row>
    <row r="58" spans="1:6" ht="13.5" thickBot="1" x14ac:dyDescent="0.25">
      <c r="A58" s="53" t="s">
        <v>180</v>
      </c>
      <c r="B58" s="54" t="s">
        <v>181</v>
      </c>
      <c r="C58" s="83">
        <f>C59+C60+C61+C62</f>
        <v>14000</v>
      </c>
      <c r="D58" s="83">
        <f>D59+D60+D61+D62</f>
        <v>24970</v>
      </c>
      <c r="E58" s="83">
        <f>E59+E60+E61+E62</f>
        <v>6451.12</v>
      </c>
      <c r="F58" s="83">
        <f>(E58*100)/D58</f>
        <v>25.835482579094915</v>
      </c>
    </row>
    <row r="59" spans="1:6" ht="13.5" thickTop="1" x14ac:dyDescent="0.2">
      <c r="A59" s="55" t="s">
        <v>182</v>
      </c>
      <c r="B59" s="56" t="s">
        <v>183</v>
      </c>
      <c r="C59" s="84">
        <v>4000</v>
      </c>
      <c r="D59" s="84">
        <v>4000</v>
      </c>
      <c r="E59" s="84">
        <v>1165.99</v>
      </c>
      <c r="F59" s="84"/>
    </row>
    <row r="60" spans="1:6" x14ac:dyDescent="0.2">
      <c r="A60" s="55" t="s">
        <v>184</v>
      </c>
      <c r="B60" s="56" t="s">
        <v>185</v>
      </c>
      <c r="C60" s="84">
        <v>500</v>
      </c>
      <c r="D60" s="84">
        <v>500</v>
      </c>
      <c r="E60" s="84">
        <v>0</v>
      </c>
      <c r="F60" s="84"/>
    </row>
    <row r="61" spans="1:6" x14ac:dyDescent="0.2">
      <c r="A61" s="55" t="s">
        <v>186</v>
      </c>
      <c r="B61" s="56" t="s">
        <v>187</v>
      </c>
      <c r="C61" s="84">
        <v>650</v>
      </c>
      <c r="D61" s="84">
        <v>650</v>
      </c>
      <c r="E61" s="84">
        <v>0</v>
      </c>
      <c r="F61" s="84"/>
    </row>
    <row r="62" spans="1:6" x14ac:dyDescent="0.2">
      <c r="A62" s="55" t="s">
        <v>188</v>
      </c>
      <c r="B62" s="56" t="s">
        <v>189</v>
      </c>
      <c r="C62" s="84">
        <v>8850</v>
      </c>
      <c r="D62" s="84">
        <v>19820</v>
      </c>
      <c r="E62" s="84">
        <v>5285.13</v>
      </c>
      <c r="F62" s="84"/>
    </row>
    <row r="63" spans="1:6" ht="13.5" thickBot="1" x14ac:dyDescent="0.25">
      <c r="A63" s="53" t="s">
        <v>190</v>
      </c>
      <c r="B63" s="54" t="s">
        <v>191</v>
      </c>
      <c r="C63" s="83">
        <f>C64</f>
        <v>100000</v>
      </c>
      <c r="D63" s="83">
        <f>D64</f>
        <v>213000</v>
      </c>
      <c r="E63" s="83">
        <f>E64</f>
        <v>131945</v>
      </c>
      <c r="F63" s="83">
        <f>(E63*100)/D63</f>
        <v>61.94600938967136</v>
      </c>
    </row>
    <row r="64" spans="1:6" ht="14.25" thickTop="1" thickBot="1" x14ac:dyDescent="0.25">
      <c r="A64" s="55" t="s">
        <v>192</v>
      </c>
      <c r="B64" s="56" t="s">
        <v>193</v>
      </c>
      <c r="C64" s="84">
        <v>100000</v>
      </c>
      <c r="D64" s="106">
        <v>213000</v>
      </c>
      <c r="E64" s="84">
        <v>131945</v>
      </c>
      <c r="F64" s="84"/>
    </row>
    <row r="65" spans="1:6" ht="13.5" thickBot="1" x14ac:dyDescent="0.25">
      <c r="A65" s="51" t="s">
        <v>194</v>
      </c>
      <c r="B65" s="52" t="s">
        <v>195</v>
      </c>
      <c r="C65" s="82">
        <f t="shared" ref="C65:E66" si="2">C66</f>
        <v>100000</v>
      </c>
      <c r="D65" s="82">
        <f t="shared" si="2"/>
        <v>220000</v>
      </c>
      <c r="E65" s="82">
        <f t="shared" si="2"/>
        <v>4950</v>
      </c>
      <c r="F65" s="81">
        <f>(E65*100)/D65</f>
        <v>2.25</v>
      </c>
    </row>
    <row r="66" spans="1:6" ht="26.25" thickBot="1" x14ac:dyDescent="0.25">
      <c r="A66" s="53" t="s">
        <v>196</v>
      </c>
      <c r="B66" s="54" t="s">
        <v>197</v>
      </c>
      <c r="C66" s="83">
        <f t="shared" si="2"/>
        <v>100000</v>
      </c>
      <c r="D66" s="83">
        <f t="shared" si="2"/>
        <v>220000</v>
      </c>
      <c r="E66" s="83">
        <f t="shared" si="2"/>
        <v>4950</v>
      </c>
      <c r="F66" s="83">
        <f>(E66*100)/D66</f>
        <v>2.25</v>
      </c>
    </row>
    <row r="67" spans="1:6" ht="14.25" thickTop="1" thickBot="1" x14ac:dyDescent="0.25">
      <c r="A67" s="55" t="s">
        <v>198</v>
      </c>
      <c r="B67" s="56" t="s">
        <v>197</v>
      </c>
      <c r="C67" s="84">
        <v>100000</v>
      </c>
      <c r="D67" s="106">
        <v>220000</v>
      </c>
      <c r="E67" s="84">
        <v>4950</v>
      </c>
      <c r="F67" s="84"/>
    </row>
    <row r="68" spans="1:6" ht="13.5" thickBot="1" x14ac:dyDescent="0.25">
      <c r="A68" s="49" t="s">
        <v>50</v>
      </c>
      <c r="B68" s="50" t="s">
        <v>51</v>
      </c>
      <c r="C68" s="80">
        <f t="shared" ref="C68:E69" si="3">C69</f>
        <v>4161090</v>
      </c>
      <c r="D68" s="80">
        <f t="shared" si="3"/>
        <v>4405060</v>
      </c>
      <c r="E68" s="80">
        <f t="shared" si="3"/>
        <v>2142056.91</v>
      </c>
      <c r="F68" s="81">
        <f>(E68*100)/D68</f>
        <v>48.627190322038743</v>
      </c>
    </row>
    <row r="69" spans="1:6" ht="13.5" thickBot="1" x14ac:dyDescent="0.25">
      <c r="A69" s="51" t="s">
        <v>74</v>
      </c>
      <c r="B69" s="52" t="s">
        <v>75</v>
      </c>
      <c r="C69" s="82">
        <f t="shared" si="3"/>
        <v>4161090</v>
      </c>
      <c r="D69" s="82">
        <f t="shared" si="3"/>
        <v>4405060</v>
      </c>
      <c r="E69" s="82">
        <f t="shared" si="3"/>
        <v>2142056.91</v>
      </c>
      <c r="F69" s="81">
        <f>(E69*100)/D69</f>
        <v>48.627190322038743</v>
      </c>
    </row>
    <row r="70" spans="1:6" ht="26.25" thickBot="1" x14ac:dyDescent="0.25">
      <c r="A70" s="53" t="s">
        <v>76</v>
      </c>
      <c r="B70" s="54" t="s">
        <v>77</v>
      </c>
      <c r="C70" s="83">
        <f>C71+C72</f>
        <v>4161090</v>
      </c>
      <c r="D70" s="83">
        <f>D71+D72</f>
        <v>4405060</v>
      </c>
      <c r="E70" s="83">
        <f>E71+E72</f>
        <v>2142056.91</v>
      </c>
      <c r="F70" s="83">
        <f>(E70*100)/D70</f>
        <v>48.627190322038743</v>
      </c>
    </row>
    <row r="71" spans="1:6" ht="13.5" thickTop="1" x14ac:dyDescent="0.2">
      <c r="A71" s="55" t="s">
        <v>78</v>
      </c>
      <c r="B71" s="56" t="s">
        <v>79</v>
      </c>
      <c r="C71" s="84">
        <v>3947090</v>
      </c>
      <c r="D71" s="84">
        <v>3947090</v>
      </c>
      <c r="E71" s="84">
        <v>1998710.79</v>
      </c>
      <c r="F71" s="84"/>
    </row>
    <row r="72" spans="1:6" ht="25.5" x14ac:dyDescent="0.2">
      <c r="A72" s="55" t="s">
        <v>80</v>
      </c>
      <c r="B72" s="56" t="s">
        <v>81</v>
      </c>
      <c r="C72" s="84">
        <v>214000</v>
      </c>
      <c r="D72" s="106">
        <v>457970</v>
      </c>
      <c r="E72" s="84">
        <v>143346.12</v>
      </c>
      <c r="F72" s="84"/>
    </row>
    <row r="73" spans="1:6" ht="13.5" thickBot="1" x14ac:dyDescent="0.25">
      <c r="A73" s="48" t="s">
        <v>214</v>
      </c>
      <c r="B73" s="48" t="s">
        <v>222</v>
      </c>
      <c r="C73" s="78">
        <f t="shared" ref="C73:E76" si="4">C74</f>
        <v>38000</v>
      </c>
      <c r="D73" s="78">
        <f t="shared" si="4"/>
        <v>38000</v>
      </c>
      <c r="E73" s="78">
        <f t="shared" si="4"/>
        <v>10151.23</v>
      </c>
      <c r="F73" s="79">
        <f>(E73*100)/D73</f>
        <v>26.713763157894736</v>
      </c>
    </row>
    <row r="74" spans="1:6" ht="13.5" thickBot="1" x14ac:dyDescent="0.25">
      <c r="A74" s="49" t="s">
        <v>88</v>
      </c>
      <c r="B74" s="50" t="s">
        <v>89</v>
      </c>
      <c r="C74" s="80">
        <f t="shared" si="4"/>
        <v>38000</v>
      </c>
      <c r="D74" s="80">
        <f t="shared" si="4"/>
        <v>38000</v>
      </c>
      <c r="E74" s="80">
        <f t="shared" si="4"/>
        <v>10151.23</v>
      </c>
      <c r="F74" s="81">
        <f>(E74*100)/D74</f>
        <v>26.713763157894736</v>
      </c>
    </row>
    <row r="75" spans="1:6" ht="13.5" thickBot="1" x14ac:dyDescent="0.25">
      <c r="A75" s="51" t="s">
        <v>170</v>
      </c>
      <c r="B75" s="52" t="s">
        <v>171</v>
      </c>
      <c r="C75" s="82">
        <f t="shared" si="4"/>
        <v>38000</v>
      </c>
      <c r="D75" s="82">
        <f t="shared" si="4"/>
        <v>38000</v>
      </c>
      <c r="E75" s="82">
        <f t="shared" si="4"/>
        <v>10151.23</v>
      </c>
      <c r="F75" s="81">
        <f>(E75*100)/D75</f>
        <v>26.713763157894736</v>
      </c>
    </row>
    <row r="76" spans="1:6" ht="13.5" thickBot="1" x14ac:dyDescent="0.25">
      <c r="A76" s="53" t="s">
        <v>172</v>
      </c>
      <c r="B76" s="54" t="s">
        <v>173</v>
      </c>
      <c r="C76" s="83">
        <f t="shared" si="4"/>
        <v>38000</v>
      </c>
      <c r="D76" s="83">
        <f t="shared" si="4"/>
        <v>38000</v>
      </c>
      <c r="E76" s="83">
        <f t="shared" si="4"/>
        <v>10151.23</v>
      </c>
      <c r="F76" s="83">
        <f>(E76*100)/D76</f>
        <v>26.713763157894736</v>
      </c>
    </row>
    <row r="77" spans="1:6" ht="14.25" thickTop="1" thickBot="1" x14ac:dyDescent="0.25">
      <c r="A77" s="55" t="s">
        <v>174</v>
      </c>
      <c r="B77" s="56" t="s">
        <v>175</v>
      </c>
      <c r="C77" s="84">
        <v>38000</v>
      </c>
      <c r="D77" s="84">
        <v>38000</v>
      </c>
      <c r="E77" s="84">
        <v>10151.23</v>
      </c>
      <c r="F77" s="84"/>
    </row>
    <row r="78" spans="1:6" ht="13.5" thickBot="1" x14ac:dyDescent="0.25">
      <c r="A78" s="49" t="s">
        <v>50</v>
      </c>
      <c r="B78" s="50" t="s">
        <v>51</v>
      </c>
      <c r="C78" s="80">
        <f t="shared" ref="C78:E80" si="5">C79</f>
        <v>32000</v>
      </c>
      <c r="D78" s="80">
        <f t="shared" si="5"/>
        <v>32000</v>
      </c>
      <c r="E78" s="80">
        <f t="shared" si="5"/>
        <v>10151.23</v>
      </c>
      <c r="F78" s="81">
        <f>(E78*100)/D78</f>
        <v>31.722593750000001</v>
      </c>
    </row>
    <row r="79" spans="1:6" ht="13.5" thickBot="1" x14ac:dyDescent="0.25">
      <c r="A79" s="51" t="s">
        <v>52</v>
      </c>
      <c r="B79" s="52" t="s">
        <v>53</v>
      </c>
      <c r="C79" s="82">
        <f t="shared" si="5"/>
        <v>32000</v>
      </c>
      <c r="D79" s="82">
        <f t="shared" si="5"/>
        <v>32000</v>
      </c>
      <c r="E79" s="82">
        <f t="shared" si="5"/>
        <v>10151.23</v>
      </c>
      <c r="F79" s="81">
        <f>(E79*100)/D79</f>
        <v>31.722593750000001</v>
      </c>
    </row>
    <row r="80" spans="1:6" ht="13.5" thickBot="1" x14ac:dyDescent="0.25">
      <c r="A80" s="53" t="s">
        <v>54</v>
      </c>
      <c r="B80" s="54" t="s">
        <v>55</v>
      </c>
      <c r="C80" s="83">
        <f t="shared" si="5"/>
        <v>32000</v>
      </c>
      <c r="D80" s="83">
        <f t="shared" si="5"/>
        <v>32000</v>
      </c>
      <c r="E80" s="83">
        <f t="shared" si="5"/>
        <v>10151.23</v>
      </c>
      <c r="F80" s="83">
        <f>(E80*100)/D80</f>
        <v>31.722593750000001</v>
      </c>
    </row>
    <row r="81" spans="1:6" ht="13.5" thickTop="1" x14ac:dyDescent="0.2">
      <c r="A81" s="55" t="s">
        <v>56</v>
      </c>
      <c r="B81" s="56" t="s">
        <v>57</v>
      </c>
      <c r="C81" s="84">
        <v>32000</v>
      </c>
      <c r="D81" s="84">
        <v>32000</v>
      </c>
      <c r="E81" s="84">
        <v>10151.23</v>
      </c>
      <c r="F81" s="84"/>
    </row>
    <row r="82" spans="1:6" ht="38.25" x14ac:dyDescent="0.2">
      <c r="A82" s="47" t="s">
        <v>223</v>
      </c>
      <c r="B82" s="47" t="s">
        <v>224</v>
      </c>
      <c r="C82" s="47" t="s">
        <v>43</v>
      </c>
      <c r="D82" s="47" t="s">
        <v>218</v>
      </c>
      <c r="E82" s="47" t="s">
        <v>219</v>
      </c>
      <c r="F82" s="47" t="s">
        <v>220</v>
      </c>
    </row>
    <row r="83" spans="1:6" ht="13.5" thickBot="1" x14ac:dyDescent="0.25">
      <c r="A83" s="48" t="s">
        <v>90</v>
      </c>
      <c r="B83" s="48" t="s">
        <v>225</v>
      </c>
      <c r="C83" s="78">
        <f>C84+C107</f>
        <v>55000</v>
      </c>
      <c r="D83" s="78">
        <f>D84+D107</f>
        <v>55000</v>
      </c>
      <c r="E83" s="78">
        <f>E84+E107</f>
        <v>29724.690000000002</v>
      </c>
      <c r="F83" s="79">
        <f>(E83*100)/D83</f>
        <v>54.04489090909091</v>
      </c>
    </row>
    <row r="84" spans="1:6" ht="13.5" thickBot="1" x14ac:dyDescent="0.25">
      <c r="A84" s="49" t="s">
        <v>88</v>
      </c>
      <c r="B84" s="50" t="s">
        <v>89</v>
      </c>
      <c r="C84" s="80">
        <f>C85</f>
        <v>51500</v>
      </c>
      <c r="D84" s="80">
        <f>D85</f>
        <v>51500</v>
      </c>
      <c r="E84" s="80">
        <f>E85</f>
        <v>29724.690000000002</v>
      </c>
      <c r="F84" s="81">
        <f>(E84*100)/D84</f>
        <v>57.717844660194174</v>
      </c>
    </row>
    <row r="85" spans="1:6" ht="13.5" thickBot="1" x14ac:dyDescent="0.25">
      <c r="A85" s="51" t="s">
        <v>109</v>
      </c>
      <c r="B85" s="52" t="s">
        <v>110</v>
      </c>
      <c r="C85" s="82">
        <f>C86+C88+C95+C102</f>
        <v>51500</v>
      </c>
      <c r="D85" s="82">
        <f>D86+D88+D95+D102</f>
        <v>51500</v>
      </c>
      <c r="E85" s="82">
        <f>E86+E88+E95+E102</f>
        <v>29724.690000000002</v>
      </c>
      <c r="F85" s="81">
        <f>(E85*100)/D85</f>
        <v>57.717844660194174</v>
      </c>
    </row>
    <row r="86" spans="1:6" ht="13.5" thickBot="1" x14ac:dyDescent="0.25">
      <c r="A86" s="53" t="s">
        <v>111</v>
      </c>
      <c r="B86" s="54" t="s">
        <v>112</v>
      </c>
      <c r="C86" s="83">
        <f>C87</f>
        <v>700</v>
      </c>
      <c r="D86" s="83">
        <f>D87</f>
        <v>700</v>
      </c>
      <c r="E86" s="83">
        <f>E87</f>
        <v>0</v>
      </c>
      <c r="F86" s="83">
        <f>(E86*100)/D86</f>
        <v>0</v>
      </c>
    </row>
    <row r="87" spans="1:6" ht="13.5" thickTop="1" x14ac:dyDescent="0.2">
      <c r="A87" s="55" t="s">
        <v>113</v>
      </c>
      <c r="B87" s="56" t="s">
        <v>114</v>
      </c>
      <c r="C87" s="84">
        <v>700</v>
      </c>
      <c r="D87" s="84">
        <v>700</v>
      </c>
      <c r="E87" s="84">
        <v>0</v>
      </c>
      <c r="F87" s="84"/>
    </row>
    <row r="88" spans="1:6" ht="13.5" thickBot="1" x14ac:dyDescent="0.25">
      <c r="A88" s="53" t="s">
        <v>119</v>
      </c>
      <c r="B88" s="54" t="s">
        <v>120</v>
      </c>
      <c r="C88" s="83">
        <f>C89+C90+C91+C92+C93+C94</f>
        <v>23900</v>
      </c>
      <c r="D88" s="83">
        <f>D89+D90+D91+D92+D93+D94</f>
        <v>23900</v>
      </c>
      <c r="E88" s="83">
        <f>E89+E90+E91+E92+E93+E94</f>
        <v>8209.4500000000007</v>
      </c>
      <c r="F88" s="83">
        <f>(E88*100)/D88</f>
        <v>34.349163179916324</v>
      </c>
    </row>
    <row r="89" spans="1:6" ht="13.5" thickTop="1" x14ac:dyDescent="0.2">
      <c r="A89" s="55" t="s">
        <v>121</v>
      </c>
      <c r="B89" s="56" t="s">
        <v>122</v>
      </c>
      <c r="C89" s="84">
        <v>1400</v>
      </c>
      <c r="D89" s="84">
        <v>1400</v>
      </c>
      <c r="E89" s="84">
        <v>750.58</v>
      </c>
      <c r="F89" s="84"/>
    </row>
    <row r="90" spans="1:6" x14ac:dyDescent="0.2">
      <c r="A90" s="55" t="s">
        <v>123</v>
      </c>
      <c r="B90" s="56" t="s">
        <v>124</v>
      </c>
      <c r="C90" s="84">
        <v>15000</v>
      </c>
      <c r="D90" s="84">
        <v>15000</v>
      </c>
      <c r="E90" s="84">
        <v>5751.71</v>
      </c>
      <c r="F90" s="84"/>
    </row>
    <row r="91" spans="1:6" x14ac:dyDescent="0.2">
      <c r="A91" s="55" t="s">
        <v>125</v>
      </c>
      <c r="B91" s="56" t="s">
        <v>126</v>
      </c>
      <c r="C91" s="84">
        <v>2000</v>
      </c>
      <c r="D91" s="84">
        <v>2000</v>
      </c>
      <c r="E91" s="84">
        <v>318.87</v>
      </c>
      <c r="F91" s="84"/>
    </row>
    <row r="92" spans="1:6" x14ac:dyDescent="0.2">
      <c r="A92" s="55" t="s">
        <v>127</v>
      </c>
      <c r="B92" s="56" t="s">
        <v>128</v>
      </c>
      <c r="C92" s="84">
        <v>2000</v>
      </c>
      <c r="D92" s="84">
        <v>2000</v>
      </c>
      <c r="E92" s="84">
        <v>265.45999999999998</v>
      </c>
      <c r="F92" s="84"/>
    </row>
    <row r="93" spans="1:6" x14ac:dyDescent="0.2">
      <c r="A93" s="55" t="s">
        <v>129</v>
      </c>
      <c r="B93" s="56" t="s">
        <v>130</v>
      </c>
      <c r="C93" s="84">
        <v>2500</v>
      </c>
      <c r="D93" s="84">
        <v>2500</v>
      </c>
      <c r="E93" s="84">
        <v>393.33</v>
      </c>
      <c r="F93" s="84"/>
    </row>
    <row r="94" spans="1:6" x14ac:dyDescent="0.2">
      <c r="A94" s="55" t="s">
        <v>131</v>
      </c>
      <c r="B94" s="56" t="s">
        <v>132</v>
      </c>
      <c r="C94" s="84">
        <v>1000</v>
      </c>
      <c r="D94" s="84">
        <v>1000</v>
      </c>
      <c r="E94" s="84">
        <v>729.5</v>
      </c>
      <c r="F94" s="84"/>
    </row>
    <row r="95" spans="1:6" ht="13.5" thickBot="1" x14ac:dyDescent="0.25">
      <c r="A95" s="53" t="s">
        <v>133</v>
      </c>
      <c r="B95" s="54" t="s">
        <v>134</v>
      </c>
      <c r="C95" s="83">
        <f>C96+C97+C98+C99+C100+C101</f>
        <v>4800</v>
      </c>
      <c r="D95" s="83">
        <f>D96+D97+D98+D99+D100+D101</f>
        <v>4800</v>
      </c>
      <c r="E95" s="83">
        <f>E96+E97+E98+E99+E100+E101</f>
        <v>13792.5</v>
      </c>
      <c r="F95" s="83">
        <f>(E95*100)/D95</f>
        <v>287.34375</v>
      </c>
    </row>
    <row r="96" spans="1:6" ht="13.5" thickTop="1" x14ac:dyDescent="0.2">
      <c r="A96" s="55" t="s">
        <v>135</v>
      </c>
      <c r="B96" s="56" t="s">
        <v>136</v>
      </c>
      <c r="C96" s="84">
        <v>0</v>
      </c>
      <c r="D96" s="84">
        <v>0</v>
      </c>
      <c r="E96" s="84">
        <v>144.1</v>
      </c>
      <c r="F96" s="84"/>
    </row>
    <row r="97" spans="1:6" x14ac:dyDescent="0.2">
      <c r="A97" s="55" t="s">
        <v>137</v>
      </c>
      <c r="B97" s="56" t="s">
        <v>138</v>
      </c>
      <c r="C97" s="84">
        <v>2000</v>
      </c>
      <c r="D97" s="84">
        <v>2000</v>
      </c>
      <c r="E97" s="84">
        <v>5</v>
      </c>
      <c r="F97" s="84"/>
    </row>
    <row r="98" spans="1:6" x14ac:dyDescent="0.2">
      <c r="A98" s="55" t="s">
        <v>143</v>
      </c>
      <c r="B98" s="56" t="s">
        <v>144</v>
      </c>
      <c r="C98" s="84">
        <v>0</v>
      </c>
      <c r="D98" s="84">
        <v>0</v>
      </c>
      <c r="E98" s="84">
        <v>948.69</v>
      </c>
      <c r="F98" s="84"/>
    </row>
    <row r="99" spans="1:6" x14ac:dyDescent="0.2">
      <c r="A99" s="55" t="s">
        <v>145</v>
      </c>
      <c r="B99" s="56" t="s">
        <v>146</v>
      </c>
      <c r="C99" s="84">
        <v>800</v>
      </c>
      <c r="D99" s="84">
        <v>800</v>
      </c>
      <c r="E99" s="84">
        <v>381.6</v>
      </c>
      <c r="F99" s="84"/>
    </row>
    <row r="100" spans="1:6" x14ac:dyDescent="0.2">
      <c r="A100" s="55" t="s">
        <v>147</v>
      </c>
      <c r="B100" s="56" t="s">
        <v>148</v>
      </c>
      <c r="C100" s="84">
        <v>0</v>
      </c>
      <c r="D100" s="84">
        <v>0</v>
      </c>
      <c r="E100" s="84">
        <v>0</v>
      </c>
      <c r="F100" s="84"/>
    </row>
    <row r="101" spans="1:6" x14ac:dyDescent="0.2">
      <c r="A101" s="55" t="s">
        <v>151</v>
      </c>
      <c r="B101" s="56" t="s">
        <v>152</v>
      </c>
      <c r="C101" s="84">
        <v>2000</v>
      </c>
      <c r="D101" s="84">
        <v>2000</v>
      </c>
      <c r="E101" s="84">
        <v>12313.11</v>
      </c>
      <c r="F101" s="84"/>
    </row>
    <row r="102" spans="1:6" ht="13.5" thickBot="1" x14ac:dyDescent="0.25">
      <c r="A102" s="53" t="s">
        <v>153</v>
      </c>
      <c r="B102" s="54" t="s">
        <v>154</v>
      </c>
      <c r="C102" s="83">
        <f>C103+C104+C105+C106</f>
        <v>22100</v>
      </c>
      <c r="D102" s="83">
        <f>D103+D104+D105+D106</f>
        <v>22100</v>
      </c>
      <c r="E102" s="83">
        <f>E103+E104+E105+E106</f>
        <v>7722.74</v>
      </c>
      <c r="F102" s="83">
        <f>(E102*100)/D102</f>
        <v>34.944524886877829</v>
      </c>
    </row>
    <row r="103" spans="1:6" ht="13.5" thickTop="1" x14ac:dyDescent="0.2">
      <c r="A103" s="55" t="s">
        <v>155</v>
      </c>
      <c r="B103" s="56" t="s">
        <v>156</v>
      </c>
      <c r="C103" s="84">
        <v>18000</v>
      </c>
      <c r="D103" s="84">
        <v>18000</v>
      </c>
      <c r="E103" s="84">
        <v>7557.74</v>
      </c>
      <c r="F103" s="84"/>
    </row>
    <row r="104" spans="1:6" x14ac:dyDescent="0.2">
      <c r="A104" s="55" t="s">
        <v>157</v>
      </c>
      <c r="B104" s="56" t="s">
        <v>158</v>
      </c>
      <c r="C104" s="84">
        <v>2000</v>
      </c>
      <c r="D104" s="84">
        <v>2000</v>
      </c>
      <c r="E104" s="84">
        <v>0</v>
      </c>
      <c r="F104" s="84"/>
    </row>
    <row r="105" spans="1:6" x14ac:dyDescent="0.2">
      <c r="A105" s="55" t="s">
        <v>159</v>
      </c>
      <c r="B105" s="56" t="s">
        <v>160</v>
      </c>
      <c r="C105" s="84">
        <v>600</v>
      </c>
      <c r="D105" s="84">
        <v>600</v>
      </c>
      <c r="E105" s="84">
        <v>0</v>
      </c>
      <c r="F105" s="84"/>
    </row>
    <row r="106" spans="1:6" ht="13.5" thickBot="1" x14ac:dyDescent="0.25">
      <c r="A106" s="55" t="s">
        <v>163</v>
      </c>
      <c r="B106" s="56" t="s">
        <v>154</v>
      </c>
      <c r="C106" s="84">
        <v>1500</v>
      </c>
      <c r="D106" s="84">
        <v>1500</v>
      </c>
      <c r="E106" s="84">
        <v>165</v>
      </c>
      <c r="F106" s="84"/>
    </row>
    <row r="107" spans="1:6" ht="13.5" thickBot="1" x14ac:dyDescent="0.25">
      <c r="A107" s="49" t="s">
        <v>176</v>
      </c>
      <c r="B107" s="50" t="s">
        <v>177</v>
      </c>
      <c r="C107" s="80">
        <f t="shared" ref="C107:E108" si="6">C108</f>
        <v>3500</v>
      </c>
      <c r="D107" s="80">
        <f t="shared" si="6"/>
        <v>3500</v>
      </c>
      <c r="E107" s="80">
        <f t="shared" si="6"/>
        <v>0</v>
      </c>
      <c r="F107" s="81">
        <f>(E107*100)/D107</f>
        <v>0</v>
      </c>
    </row>
    <row r="108" spans="1:6" ht="13.5" thickBot="1" x14ac:dyDescent="0.25">
      <c r="A108" s="51" t="s">
        <v>178</v>
      </c>
      <c r="B108" s="52" t="s">
        <v>179</v>
      </c>
      <c r="C108" s="82">
        <f t="shared" si="6"/>
        <v>3500</v>
      </c>
      <c r="D108" s="82">
        <f t="shared" si="6"/>
        <v>3500</v>
      </c>
      <c r="E108" s="82">
        <f t="shared" si="6"/>
        <v>0</v>
      </c>
      <c r="F108" s="81">
        <f>(E108*100)/D108</f>
        <v>0</v>
      </c>
    </row>
    <row r="109" spans="1:6" ht="13.5" thickBot="1" x14ac:dyDescent="0.25">
      <c r="A109" s="53" t="s">
        <v>180</v>
      </c>
      <c r="B109" s="54" t="s">
        <v>181</v>
      </c>
      <c r="C109" s="83">
        <f>C110+C111+C112+C113</f>
        <v>3500</v>
      </c>
      <c r="D109" s="83">
        <f>D110+D111+D112+D113</f>
        <v>3500</v>
      </c>
      <c r="E109" s="83">
        <f>E110+E111+E112+E113</f>
        <v>0</v>
      </c>
      <c r="F109" s="83">
        <f>(E109*100)/D109</f>
        <v>0</v>
      </c>
    </row>
    <row r="110" spans="1:6" ht="13.5" thickTop="1" x14ac:dyDescent="0.2">
      <c r="A110" s="55" t="s">
        <v>182</v>
      </c>
      <c r="B110" s="56" t="s">
        <v>183</v>
      </c>
      <c r="C110" s="84">
        <v>500</v>
      </c>
      <c r="D110" s="84">
        <v>500</v>
      </c>
      <c r="E110" s="84">
        <v>0</v>
      </c>
      <c r="F110" s="84"/>
    </row>
    <row r="111" spans="1:6" x14ac:dyDescent="0.2">
      <c r="A111" s="55" t="s">
        <v>184</v>
      </c>
      <c r="B111" s="56" t="s">
        <v>185</v>
      </c>
      <c r="C111" s="84">
        <v>0</v>
      </c>
      <c r="D111" s="84">
        <v>0</v>
      </c>
      <c r="E111" s="84">
        <v>0</v>
      </c>
      <c r="F111" s="84"/>
    </row>
    <row r="112" spans="1:6" x14ac:dyDescent="0.2">
      <c r="A112" s="55" t="s">
        <v>186</v>
      </c>
      <c r="B112" s="56" t="s">
        <v>187</v>
      </c>
      <c r="C112" s="84">
        <v>500</v>
      </c>
      <c r="D112" s="84">
        <v>500</v>
      </c>
      <c r="E112" s="84">
        <v>0</v>
      </c>
      <c r="F112" s="84"/>
    </row>
    <row r="113" spans="1:6" ht="13.5" thickBot="1" x14ac:dyDescent="0.25">
      <c r="A113" s="55" t="s">
        <v>188</v>
      </c>
      <c r="B113" s="103" t="s">
        <v>189</v>
      </c>
      <c r="C113" s="84">
        <v>2500</v>
      </c>
      <c r="D113" s="84">
        <v>2500</v>
      </c>
      <c r="E113" s="84">
        <v>0</v>
      </c>
      <c r="F113" s="84"/>
    </row>
    <row r="114" spans="1:6" ht="13.5" thickBot="1" x14ac:dyDescent="0.25">
      <c r="A114" s="97" t="s">
        <v>50</v>
      </c>
      <c r="B114" s="104" t="s">
        <v>227</v>
      </c>
      <c r="C114" s="100">
        <f>C118+C122</f>
        <v>50000</v>
      </c>
      <c r="D114" s="80">
        <f>D118+D122</f>
        <v>50000</v>
      </c>
      <c r="E114" s="80">
        <f>E115+E118+E122</f>
        <v>19294.32</v>
      </c>
      <c r="F114" s="81">
        <f>(E114*100)/D114</f>
        <v>38.588639999999998</v>
      </c>
    </row>
    <row r="115" spans="1:6" ht="13.5" thickBot="1" x14ac:dyDescent="0.25">
      <c r="A115" s="98" t="s">
        <v>230</v>
      </c>
      <c r="B115" s="104" t="s">
        <v>228</v>
      </c>
      <c r="C115" s="101">
        <f>C116</f>
        <v>50000</v>
      </c>
      <c r="D115" s="82">
        <f>D116</f>
        <v>50000</v>
      </c>
      <c r="E115" s="82">
        <f>E116</f>
        <v>0.68</v>
      </c>
      <c r="F115" s="81">
        <f>(E115*100)/D115</f>
        <v>1.3600000000000001E-3</v>
      </c>
    </row>
    <row r="116" spans="1:6" ht="13.5" thickBot="1" x14ac:dyDescent="0.25">
      <c r="A116" s="99" t="s">
        <v>231</v>
      </c>
      <c r="B116" s="105" t="s">
        <v>229</v>
      </c>
      <c r="C116" s="102">
        <f>C117+C118</f>
        <v>50000</v>
      </c>
      <c r="D116" s="83">
        <f>D117+D118</f>
        <v>50000</v>
      </c>
      <c r="E116" s="83">
        <f>E117</f>
        <v>0.68</v>
      </c>
      <c r="F116" s="83">
        <f>(E116*100)/D116</f>
        <v>1.3600000000000001E-3</v>
      </c>
    </row>
    <row r="117" spans="1:6" ht="14.25" thickTop="1" thickBot="1" x14ac:dyDescent="0.25">
      <c r="A117" s="55" t="s">
        <v>232</v>
      </c>
      <c r="B117" s="56" t="s">
        <v>71</v>
      </c>
      <c r="C117" s="84">
        <v>0</v>
      </c>
      <c r="D117" s="84">
        <v>0</v>
      </c>
      <c r="E117" s="84">
        <v>0.68</v>
      </c>
      <c r="F117" s="84"/>
    </row>
    <row r="118" spans="1:6" ht="13.5" thickBot="1" x14ac:dyDescent="0.25">
      <c r="A118" s="51" t="s">
        <v>66</v>
      </c>
      <c r="B118" s="52" t="s">
        <v>67</v>
      </c>
      <c r="C118" s="82">
        <f>C119</f>
        <v>50000</v>
      </c>
      <c r="D118" s="82">
        <f>D119</f>
        <v>50000</v>
      </c>
      <c r="E118" s="82">
        <f>E119</f>
        <v>17384.919999999998</v>
      </c>
      <c r="F118" s="81">
        <f>(E118*100)/D118</f>
        <v>34.769839999999995</v>
      </c>
    </row>
    <row r="119" spans="1:6" ht="13.5" thickBot="1" x14ac:dyDescent="0.25">
      <c r="A119" s="53" t="s">
        <v>68</v>
      </c>
      <c r="B119" s="54" t="s">
        <v>69</v>
      </c>
      <c r="C119" s="83">
        <f>C120+C121</f>
        <v>50000</v>
      </c>
      <c r="D119" s="83">
        <f>D120+D121</f>
        <v>50000</v>
      </c>
      <c r="E119" s="83">
        <f>E120+E121</f>
        <v>17384.919999999998</v>
      </c>
      <c r="F119" s="83">
        <f>(E119*100)/D119</f>
        <v>34.769839999999995</v>
      </c>
    </row>
    <row r="120" spans="1:6" ht="13.5" thickTop="1" x14ac:dyDescent="0.2">
      <c r="A120" s="55" t="s">
        <v>70</v>
      </c>
      <c r="B120" s="56" t="s">
        <v>71</v>
      </c>
      <c r="C120" s="84">
        <v>46000</v>
      </c>
      <c r="D120" s="84">
        <v>46000</v>
      </c>
      <c r="E120" s="84">
        <v>12171.82</v>
      </c>
      <c r="F120" s="84"/>
    </row>
    <row r="121" spans="1:6" ht="13.5" thickBot="1" x14ac:dyDescent="0.25">
      <c r="A121" s="55" t="s">
        <v>72</v>
      </c>
      <c r="B121" s="56" t="s">
        <v>73</v>
      </c>
      <c r="C121" s="84">
        <v>4000</v>
      </c>
      <c r="D121" s="84">
        <v>4000</v>
      </c>
      <c r="E121" s="84">
        <v>5213.1000000000004</v>
      </c>
      <c r="F121" s="84"/>
    </row>
    <row r="122" spans="1:6" ht="13.5" thickBot="1" x14ac:dyDescent="0.25">
      <c r="A122" s="51" t="s">
        <v>82</v>
      </c>
      <c r="B122" s="52" t="s">
        <v>83</v>
      </c>
      <c r="C122" s="82">
        <f t="shared" ref="C122:E123" si="7">C123</f>
        <v>0</v>
      </c>
      <c r="D122" s="82">
        <f t="shared" si="7"/>
        <v>0</v>
      </c>
      <c r="E122" s="82">
        <f t="shared" si="7"/>
        <v>1908.72</v>
      </c>
      <c r="F122" s="81" t="e">
        <f>(E122*100)/D122</f>
        <v>#DIV/0!</v>
      </c>
    </row>
    <row r="123" spans="1:6" ht="13.5" thickBot="1" x14ac:dyDescent="0.25">
      <c r="A123" s="53" t="s">
        <v>84</v>
      </c>
      <c r="B123" s="54" t="s">
        <v>85</v>
      </c>
      <c r="C123" s="83">
        <f t="shared" si="7"/>
        <v>0</v>
      </c>
      <c r="D123" s="83">
        <f t="shared" si="7"/>
        <v>0</v>
      </c>
      <c r="E123" s="83">
        <f t="shared" si="7"/>
        <v>1908.72</v>
      </c>
      <c r="F123" s="83" t="e">
        <f>(E123*100)/D123</f>
        <v>#DIV/0!</v>
      </c>
    </row>
    <row r="124" spans="1:6" ht="13.5" thickTop="1" x14ac:dyDescent="0.2">
      <c r="A124" s="55" t="s">
        <v>86</v>
      </c>
      <c r="B124" s="56" t="s">
        <v>87</v>
      </c>
      <c r="C124" s="84">
        <v>0</v>
      </c>
      <c r="D124" s="84">
        <v>0</v>
      </c>
      <c r="E124" s="84">
        <v>1908.72</v>
      </c>
      <c r="F124" s="84"/>
    </row>
    <row r="125" spans="1:6" ht="13.5" thickBot="1" x14ac:dyDescent="0.25">
      <c r="A125" s="48" t="s">
        <v>215</v>
      </c>
      <c r="B125" s="48" t="s">
        <v>226</v>
      </c>
      <c r="C125" s="78">
        <f t="shared" ref="C125:E126" si="8">C126</f>
        <v>40000</v>
      </c>
      <c r="D125" s="78">
        <f t="shared" si="8"/>
        <v>40000</v>
      </c>
      <c r="E125" s="78">
        <f t="shared" si="8"/>
        <v>12144.240000000002</v>
      </c>
      <c r="F125" s="79">
        <f>(E125*100)/D125</f>
        <v>30.360600000000005</v>
      </c>
    </row>
    <row r="126" spans="1:6" ht="13.5" thickBot="1" x14ac:dyDescent="0.25">
      <c r="A126" s="49" t="s">
        <v>88</v>
      </c>
      <c r="B126" s="50" t="s">
        <v>89</v>
      </c>
      <c r="C126" s="80">
        <f t="shared" si="8"/>
        <v>40000</v>
      </c>
      <c r="D126" s="80">
        <f t="shared" si="8"/>
        <v>40000</v>
      </c>
      <c r="E126" s="80">
        <f t="shared" si="8"/>
        <v>12144.240000000002</v>
      </c>
      <c r="F126" s="81">
        <f>(E126*100)/D126</f>
        <v>30.360600000000005</v>
      </c>
    </row>
    <row r="127" spans="1:6" ht="13.5" thickBot="1" x14ac:dyDescent="0.25">
      <c r="A127" s="51" t="s">
        <v>109</v>
      </c>
      <c r="B127" s="52" t="s">
        <v>110</v>
      </c>
      <c r="C127" s="82">
        <f>C128+C134+C137</f>
        <v>40000</v>
      </c>
      <c r="D127" s="82">
        <f>D128+D134+D137</f>
        <v>40000</v>
      </c>
      <c r="E127" s="82">
        <f>E128+E134+E137</f>
        <v>12144.240000000002</v>
      </c>
      <c r="F127" s="81">
        <f>(E127*100)/D127</f>
        <v>30.360600000000005</v>
      </c>
    </row>
    <row r="128" spans="1:6" ht="13.5" thickBot="1" x14ac:dyDescent="0.25">
      <c r="A128" s="53" t="s">
        <v>119</v>
      </c>
      <c r="B128" s="54" t="s">
        <v>120</v>
      </c>
      <c r="C128" s="83">
        <f>C129+C130+C131+C132+C133</f>
        <v>26000</v>
      </c>
      <c r="D128" s="83">
        <f>D129+D130+D131+D132+D133</f>
        <v>26000</v>
      </c>
      <c r="E128" s="83">
        <f>E129+E130+E131+E132+E133</f>
        <v>5233.6200000000008</v>
      </c>
      <c r="F128" s="83">
        <f>(E128*100)/D128</f>
        <v>20.129307692307695</v>
      </c>
    </row>
    <row r="129" spans="1:6" ht="13.5" thickTop="1" x14ac:dyDescent="0.2">
      <c r="A129" s="55" t="s">
        <v>121</v>
      </c>
      <c r="B129" s="56" t="s">
        <v>122</v>
      </c>
      <c r="C129" s="84">
        <v>0</v>
      </c>
      <c r="D129" s="84">
        <v>0</v>
      </c>
      <c r="E129" s="84">
        <v>1931.12</v>
      </c>
      <c r="F129" s="84"/>
    </row>
    <row r="130" spans="1:6" x14ac:dyDescent="0.2">
      <c r="A130" s="55" t="s">
        <v>123</v>
      </c>
      <c r="B130" s="56" t="s">
        <v>124</v>
      </c>
      <c r="C130" s="84">
        <v>16000</v>
      </c>
      <c r="D130" s="84">
        <v>16000</v>
      </c>
      <c r="E130" s="84">
        <v>1165.6300000000001</v>
      </c>
      <c r="F130" s="84"/>
    </row>
    <row r="131" spans="1:6" x14ac:dyDescent="0.2">
      <c r="A131" s="55" t="s">
        <v>125</v>
      </c>
      <c r="B131" s="56" t="s">
        <v>126</v>
      </c>
      <c r="C131" s="84">
        <v>4000</v>
      </c>
      <c r="D131" s="84">
        <v>4000</v>
      </c>
      <c r="E131" s="84">
        <v>1294.44</v>
      </c>
      <c r="F131" s="84"/>
    </row>
    <row r="132" spans="1:6" x14ac:dyDescent="0.2">
      <c r="A132" s="55" t="s">
        <v>127</v>
      </c>
      <c r="B132" s="56" t="s">
        <v>128</v>
      </c>
      <c r="C132" s="84">
        <v>6000</v>
      </c>
      <c r="D132" s="84">
        <v>6000</v>
      </c>
      <c r="E132" s="84">
        <v>785.13</v>
      </c>
      <c r="F132" s="84"/>
    </row>
    <row r="133" spans="1:6" x14ac:dyDescent="0.2">
      <c r="A133" s="55" t="s">
        <v>131</v>
      </c>
      <c r="B133" s="56" t="s">
        <v>132</v>
      </c>
      <c r="C133" s="84">
        <v>0</v>
      </c>
      <c r="D133" s="84">
        <v>0</v>
      </c>
      <c r="E133" s="84">
        <v>57.3</v>
      </c>
      <c r="F133" s="84"/>
    </row>
    <row r="134" spans="1:6" ht="13.5" thickBot="1" x14ac:dyDescent="0.25">
      <c r="A134" s="53" t="s">
        <v>133</v>
      </c>
      <c r="B134" s="54" t="s">
        <v>134</v>
      </c>
      <c r="C134" s="83">
        <f>C135+C136</f>
        <v>14000</v>
      </c>
      <c r="D134" s="83">
        <f>D135+D136</f>
        <v>14000</v>
      </c>
      <c r="E134" s="83">
        <f>E135+E136</f>
        <v>1082.6199999999999</v>
      </c>
      <c r="F134" s="83">
        <f>(E134*100)/D134</f>
        <v>7.7329999999999988</v>
      </c>
    </row>
    <row r="135" spans="1:6" ht="13.5" thickTop="1" x14ac:dyDescent="0.2">
      <c r="A135" s="55" t="s">
        <v>137</v>
      </c>
      <c r="B135" s="56" t="s">
        <v>138</v>
      </c>
      <c r="C135" s="84">
        <v>6000</v>
      </c>
      <c r="D135" s="84">
        <v>6000</v>
      </c>
      <c r="E135" s="84">
        <v>740.99</v>
      </c>
      <c r="F135" s="84"/>
    </row>
    <row r="136" spans="1:6" x14ac:dyDescent="0.2">
      <c r="A136" s="55" t="s">
        <v>151</v>
      </c>
      <c r="B136" s="56" t="s">
        <v>152</v>
      </c>
      <c r="C136" s="84">
        <v>8000</v>
      </c>
      <c r="D136" s="84">
        <v>8000</v>
      </c>
      <c r="E136" s="84">
        <v>341.63</v>
      </c>
      <c r="F136" s="84"/>
    </row>
    <row r="137" spans="1:6" ht="13.5" thickBot="1" x14ac:dyDescent="0.25">
      <c r="A137" s="53" t="s">
        <v>153</v>
      </c>
      <c r="B137" s="54" t="s">
        <v>154</v>
      </c>
      <c r="C137" s="83">
        <f>C138+C139</f>
        <v>0</v>
      </c>
      <c r="D137" s="83">
        <f>D138+D139</f>
        <v>0</v>
      </c>
      <c r="E137" s="83">
        <f>E138+E139</f>
        <v>5828</v>
      </c>
      <c r="F137" s="83" t="e">
        <f>(E137*100)/D137</f>
        <v>#DIV/0!</v>
      </c>
    </row>
    <row r="138" spans="1:6" ht="13.5" thickTop="1" x14ac:dyDescent="0.2">
      <c r="A138" s="55" t="s">
        <v>155</v>
      </c>
      <c r="B138" s="56" t="s">
        <v>156</v>
      </c>
      <c r="C138" s="84">
        <v>0</v>
      </c>
      <c r="D138" s="84">
        <v>0</v>
      </c>
      <c r="E138" s="84">
        <v>5162.3</v>
      </c>
      <c r="F138" s="84"/>
    </row>
    <row r="139" spans="1:6" ht="13.5" thickBot="1" x14ac:dyDescent="0.25">
      <c r="A139" s="55" t="s">
        <v>157</v>
      </c>
      <c r="B139" s="56" t="s">
        <v>158</v>
      </c>
      <c r="C139" s="84">
        <v>0</v>
      </c>
      <c r="D139" s="84">
        <v>0</v>
      </c>
      <c r="E139" s="84">
        <v>665.7</v>
      </c>
      <c r="F139" s="84"/>
    </row>
    <row r="140" spans="1:6" ht="13.5" thickBot="1" x14ac:dyDescent="0.25">
      <c r="A140" s="49" t="s">
        <v>50</v>
      </c>
      <c r="B140" s="50" t="s">
        <v>51</v>
      </c>
      <c r="C140" s="80">
        <f t="shared" ref="C140:E141" si="9">C141</f>
        <v>0</v>
      </c>
      <c r="D140" s="80">
        <f t="shared" si="9"/>
        <v>0</v>
      </c>
      <c r="E140" s="80">
        <f t="shared" si="9"/>
        <v>7329.5999999999995</v>
      </c>
      <c r="F140" s="81" t="e">
        <f>(E140*100)/D140</f>
        <v>#DIV/0!</v>
      </c>
    </row>
    <row r="141" spans="1:6" ht="13.5" thickBot="1" x14ac:dyDescent="0.25">
      <c r="A141" s="51" t="s">
        <v>58</v>
      </c>
      <c r="B141" s="52" t="s">
        <v>59</v>
      </c>
      <c r="C141" s="82">
        <f t="shared" si="9"/>
        <v>0</v>
      </c>
      <c r="D141" s="82">
        <f t="shared" si="9"/>
        <v>0</v>
      </c>
      <c r="E141" s="82">
        <f t="shared" si="9"/>
        <v>7329.5999999999995</v>
      </c>
      <c r="F141" s="81" t="e">
        <f>(E141*100)/D141</f>
        <v>#DIV/0!</v>
      </c>
    </row>
    <row r="142" spans="1:6" ht="26.25" thickBot="1" x14ac:dyDescent="0.25">
      <c r="A142" s="53" t="s">
        <v>60</v>
      </c>
      <c r="B142" s="54" t="s">
        <v>61</v>
      </c>
      <c r="C142" s="83">
        <f>C143+C144</f>
        <v>0</v>
      </c>
      <c r="D142" s="83">
        <f>D143+D144</f>
        <v>0</v>
      </c>
      <c r="E142" s="83">
        <f>E143+E144</f>
        <v>7329.5999999999995</v>
      </c>
      <c r="F142" s="83" t="e">
        <f>(E142*100)/D142</f>
        <v>#DIV/0!</v>
      </c>
    </row>
    <row r="143" spans="1:6" ht="26.25" thickTop="1" x14ac:dyDescent="0.2">
      <c r="A143" s="55" t="s">
        <v>62</v>
      </c>
      <c r="B143" s="56" t="s">
        <v>63</v>
      </c>
      <c r="C143" s="84">
        <v>0</v>
      </c>
      <c r="D143" s="84">
        <v>0</v>
      </c>
      <c r="E143" s="84">
        <v>1917.37</v>
      </c>
      <c r="F143" s="84"/>
    </row>
    <row r="144" spans="1:6" ht="25.5" x14ac:dyDescent="0.2">
      <c r="A144" s="55" t="s">
        <v>64</v>
      </c>
      <c r="B144" s="56" t="s">
        <v>65</v>
      </c>
      <c r="C144" s="84">
        <v>0</v>
      </c>
      <c r="D144" s="84">
        <v>0</v>
      </c>
      <c r="E144" s="84">
        <v>5412.23</v>
      </c>
      <c r="F144" s="84"/>
    </row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pans="1:6" s="57" customFormat="1" x14ac:dyDescent="0.2"/>
    <row r="1266" spans="1:6" s="57" customFormat="1" x14ac:dyDescent="0.2"/>
    <row r="1267" spans="1:6" s="57" customFormat="1" x14ac:dyDescent="0.2"/>
    <row r="1268" spans="1:6" s="57" customFormat="1" x14ac:dyDescent="0.2"/>
    <row r="1269" spans="1:6" s="57" customFormat="1" x14ac:dyDescent="0.2"/>
    <row r="1270" spans="1:6" s="57" customFormat="1" x14ac:dyDescent="0.2"/>
    <row r="1271" spans="1:6" s="57" customFormat="1" x14ac:dyDescent="0.2"/>
    <row r="1272" spans="1:6" s="57" customFormat="1" x14ac:dyDescent="0.2"/>
    <row r="1273" spans="1:6" s="57" customFormat="1" x14ac:dyDescent="0.2"/>
    <row r="1274" spans="1:6" s="57" customFormat="1" x14ac:dyDescent="0.2"/>
    <row r="1275" spans="1:6" x14ac:dyDescent="0.2">
      <c r="A1275" s="57"/>
      <c r="B1275" s="57"/>
      <c r="C1275" s="57"/>
      <c r="D1275" s="57"/>
      <c r="E1275" s="57"/>
      <c r="F1275" s="57"/>
    </row>
    <row r="1276" spans="1:6" x14ac:dyDescent="0.2">
      <c r="A1276" s="57"/>
      <c r="B1276" s="57"/>
      <c r="C1276" s="57"/>
      <c r="D1276" s="57"/>
      <c r="E1276" s="57"/>
      <c r="F1276" s="57"/>
    </row>
    <row r="1277" spans="1:6" x14ac:dyDescent="0.2">
      <c r="A1277" s="57"/>
      <c r="B1277" s="57"/>
      <c r="C1277" s="57"/>
    </row>
    <row r="1278" spans="1:6" x14ac:dyDescent="0.2">
      <c r="A1278" s="57"/>
      <c r="B1278" s="57"/>
      <c r="C1278" s="57"/>
    </row>
    <row r="1279" spans="1:6" x14ac:dyDescent="0.2">
      <c r="A1279" s="57"/>
      <c r="B1279" s="57"/>
      <c r="C1279" s="57"/>
    </row>
    <row r="1280" spans="1:6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57"/>
      <c r="B1303" s="57"/>
      <c r="C1303" s="57"/>
    </row>
    <row r="1304" spans="1:3" x14ac:dyDescent="0.2">
      <c r="A1304" s="57"/>
      <c r="B1304" s="57"/>
      <c r="C1304" s="57"/>
    </row>
    <row r="1305" spans="1:3" x14ac:dyDescent="0.2">
      <c r="A1305" s="57"/>
      <c r="B1305" s="57"/>
      <c r="C1305" s="57"/>
    </row>
    <row r="1306" spans="1:3" x14ac:dyDescent="0.2">
      <c r="A1306" s="57"/>
      <c r="B1306" s="57"/>
      <c r="C1306" s="57"/>
    </row>
    <row r="1307" spans="1:3" x14ac:dyDescent="0.2">
      <c r="A1307" s="57"/>
      <c r="B1307" s="57"/>
      <c r="C1307" s="57"/>
    </row>
    <row r="1308" spans="1:3" x14ac:dyDescent="0.2">
      <c r="A1308" s="57"/>
      <c r="B1308" s="57"/>
      <c r="C1308" s="57"/>
    </row>
    <row r="1309" spans="1:3" x14ac:dyDescent="0.2">
      <c r="A1309" s="57"/>
      <c r="B1309" s="57"/>
      <c r="C1309" s="57"/>
    </row>
    <row r="1310" spans="1:3" x14ac:dyDescent="0.2">
      <c r="A1310" s="57"/>
      <c r="B1310" s="57"/>
      <c r="C1310" s="57"/>
    </row>
    <row r="1311" spans="1:3" x14ac:dyDescent="0.2">
      <c r="A1311" s="57"/>
      <c r="B1311" s="57"/>
      <c r="C1311" s="57"/>
    </row>
    <row r="1312" spans="1:3" x14ac:dyDescent="0.2">
      <c r="A1312" s="57"/>
      <c r="B1312" s="57"/>
      <c r="C1312" s="57"/>
    </row>
    <row r="1313" spans="1:3" x14ac:dyDescent="0.2">
      <c r="A1313" s="57"/>
      <c r="B1313" s="57"/>
      <c r="C1313" s="57"/>
    </row>
    <row r="1314" spans="1:3" x14ac:dyDescent="0.2">
      <c r="A1314" s="40"/>
      <c r="B1314" s="40"/>
      <c r="C1314" s="40"/>
    </row>
    <row r="1315" spans="1:3" x14ac:dyDescent="0.2">
      <c r="A1315" s="40"/>
      <c r="B1315" s="40"/>
      <c r="C1315" s="40"/>
    </row>
    <row r="1316" spans="1:3" x14ac:dyDescent="0.2">
      <c r="A1316" s="40"/>
      <c r="B1316" s="40"/>
      <c r="C1316" s="40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  <row r="7982" s="40" customFormat="1" x14ac:dyDescent="0.2"/>
    <row r="7983" s="40" customFormat="1" x14ac:dyDescent="0.2"/>
    <row r="7984" s="40" customFormat="1" x14ac:dyDescent="0.2"/>
    <row r="7985" s="40" customFormat="1" x14ac:dyDescent="0.2"/>
    <row r="7986" s="40" customFormat="1" x14ac:dyDescent="0.2"/>
    <row r="7987" s="40" customFormat="1" x14ac:dyDescent="0.2"/>
    <row r="7988" s="40" customFormat="1" x14ac:dyDescent="0.2"/>
    <row r="7989" s="40" customFormat="1" x14ac:dyDescent="0.2"/>
    <row r="7990" s="40" customFormat="1" x14ac:dyDescent="0.2"/>
    <row r="7991" s="40" customFormat="1" x14ac:dyDescent="0.2"/>
    <row r="799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Božica Pavelić</cp:lastModifiedBy>
  <cp:lastPrinted>2024-08-19T09:35:47Z</cp:lastPrinted>
  <dcterms:created xsi:type="dcterms:W3CDTF">2022-08-12T12:51:27Z</dcterms:created>
  <dcterms:modified xsi:type="dcterms:W3CDTF">2024-08-19T09:36:39Z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